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3_SECDOCS\DA\fed\_output\Press_Release\Draft_November_2019\final draft 25112019\For the portal excel\"/>
    </mc:Choice>
  </mc:AlternateContent>
  <bookViews>
    <workbookView xWindow="10800" yWindow="-15" windowWidth="10845" windowHeight="10095" tabRatio="748" firstSheet="11" activeTab="11"/>
  </bookViews>
  <sheets>
    <sheet name="gdp 2015 pr_fx rates" sheetId="139" state="hidden" r:id="rId1"/>
    <sheet name="TABLE (6)" sheetId="137" state="hidden" r:id="rId2"/>
    <sheet name="TABLE (5)" sheetId="136" state="hidden" r:id="rId3"/>
    <sheet name="TABLE (4)" sheetId="135" state="hidden" r:id="rId4"/>
    <sheet name="TABLE (3)" sheetId="134" state="hidden" r:id="rId5"/>
    <sheet name="TABLE (2)" sheetId="133" state="hidden" r:id="rId6"/>
    <sheet name="TABLE" sheetId="132" state="hidden" r:id="rId7"/>
    <sheet name="fx rate" sheetId="131" state="hidden" r:id="rId8"/>
    <sheet name="def defl" sheetId="130" state="hidden" r:id="rId9"/>
    <sheet name="CHARTS5" sheetId="92" state="hidden" r:id="rId10"/>
    <sheet name="dataCharts1" sheetId="73" state="hidden" r:id="rId11"/>
    <sheet name="TABLE1" sheetId="84" r:id="rId12"/>
    <sheet name="TABLE2" sheetId="83" r:id="rId13"/>
    <sheet name="TABLE3" sheetId="85" r:id="rId14"/>
    <sheet name="For Table3" sheetId="128" state="hidden" r:id="rId15"/>
    <sheet name="TABLE4_V1" sheetId="140" state="hidden" r:id="rId16"/>
    <sheet name="TABLE4" sheetId="141" r:id="rId17"/>
    <sheet name="TABLE5" sheetId="110" r:id="rId18"/>
    <sheet name="TABLE6" sheetId="86" r:id="rId19"/>
    <sheet name="For table 6" sheetId="138" state="hidden" r:id="rId20"/>
    <sheet name="TABLE7" sheetId="111" r:id="rId21"/>
    <sheet name="TABLE8a" sheetId="88" r:id="rId22"/>
    <sheet name="TABLE8b" sheetId="90" r:id="rId23"/>
    <sheet name="data" sheetId="127" state="hidden" r:id="rId24"/>
    <sheet name="verif" sheetId="18" state="hidden" r:id="rId25"/>
  </sheets>
  <externalReferences>
    <externalReference r:id="rId26"/>
    <externalReference r:id="rId27"/>
  </externalReferences>
  <definedNames>
    <definedName name="_xlnm._FilterDatabase" localSheetId="23" hidden="1">data!$C$3:$C$445</definedName>
    <definedName name="al_def020" localSheetId="19">[1]data!$D$6:$BG$6</definedName>
    <definedName name="al_def020">data!$D$6:$BG$6</definedName>
    <definedName name="al_def023" localSheetId="19">[1]data!$D$13:$BG$13</definedName>
    <definedName name="al_def023">data!$D$13:$BG$13</definedName>
    <definedName name="al_def024" localSheetId="19">[1]data!$D$10:$BG$10</definedName>
    <definedName name="al_def024">data!$D$10:$BG$10</definedName>
    <definedName name="al_def040" localSheetId="19">[1]data!$D$5:$BG$5</definedName>
    <definedName name="al_def040">data!$D$5:$BG$5</definedName>
    <definedName name="al_def042" localSheetId="19">[1]data!$D$7:$BG$7</definedName>
    <definedName name="al_def042">data!$D$7:$BG$7</definedName>
    <definedName name="al_def043" localSheetId="19">[1]data!$D$8:$BG$8</definedName>
    <definedName name="al_def043">data!$D$8:$BG$8</definedName>
    <definedName name="al_def047" localSheetId="19">[1]data!$D$9:$BG$9</definedName>
    <definedName name="al_def047">data!$D$9:$BG$9</definedName>
    <definedName name="al_dpq013" localSheetId="19">[1]data!$D$14:$BG$14</definedName>
    <definedName name="al_dpq013">data!$D$14:$BG$14</definedName>
    <definedName name="al_dpr025" localSheetId="19">[1]data!$D$16:$BG$16</definedName>
    <definedName name="al_dpr025">data!$D$16:$BG$16</definedName>
    <definedName name="al_dpr026" localSheetId="19">[1]data!$D$15:$BG$15</definedName>
    <definedName name="al_dpr026">data!$D$15:$BG$15</definedName>
    <definedName name="al_dpr032" localSheetId="19">[1]data!$D$18:$BG$18</definedName>
    <definedName name="al_dpr032">data!$D$18:$BG$18</definedName>
    <definedName name="al_dpr035" localSheetId="19">[1]data!$D$17:$BG$17</definedName>
    <definedName name="al_dpr035">data!$D$17:$BG$17</definedName>
    <definedName name="al_efi011" localSheetId="19">[1]data!$D$11:$BG$11</definedName>
    <definedName name="al_efi011">data!$D$11:$BG$11</definedName>
    <definedName name="al_efi016" localSheetId="19">[1]data!$D$12:$BG$12</definedName>
    <definedName name="al_efi016">data!$D$12:$BG$12</definedName>
    <definedName name="be_def020" localSheetId="19">[1]data!$D$20:$BG$20</definedName>
    <definedName name="be_def020">data!$D$20:$BG$20</definedName>
    <definedName name="be_def023" localSheetId="19">[1]data!$D$27:$BG$27</definedName>
    <definedName name="be_def023">data!$D$27:$BG$27</definedName>
    <definedName name="be_def024" localSheetId="19">[1]data!$D$24:$BG$24</definedName>
    <definedName name="be_def024">data!$D$24:$BG$24</definedName>
    <definedName name="be_def040" localSheetId="19">[1]data!$D$19:$BG$19</definedName>
    <definedName name="be_def040">data!$D$19:$BG$19</definedName>
    <definedName name="be_def042" localSheetId="19">[1]data!$D$21:$BG$21</definedName>
    <definedName name="be_def042">data!$D$21:$BG$21</definedName>
    <definedName name="be_def043" localSheetId="19">[1]data!$D$22:$BG$22</definedName>
    <definedName name="be_def043">data!$D$22:$BG$22</definedName>
    <definedName name="be_def047" localSheetId="19">[1]data!$D$23:$BG$23</definedName>
    <definedName name="be_def047">data!$D$23:$BG$23</definedName>
    <definedName name="be_dpq013" localSheetId="19">[1]data!$D$28:$BG$28</definedName>
    <definedName name="be_dpq013">data!$D$28:$BG$28</definedName>
    <definedName name="be_dpr025" localSheetId="19">[1]data!$D$30:$BG$30</definedName>
    <definedName name="be_dpr025">data!$D$30:$BG$30</definedName>
    <definedName name="be_dpr026" localSheetId="19">[1]data!$D$29:$BG$29</definedName>
    <definedName name="be_dpr026">data!$D$29:$BG$29</definedName>
    <definedName name="be_dpr032" localSheetId="19">[1]data!$D$32:$BG$32</definedName>
    <definedName name="be_dpr032">data!$D$32:$BG$32</definedName>
    <definedName name="be_dpr035" localSheetId="19">[1]data!$D$31:$BG$31</definedName>
    <definedName name="be_dpr035">data!$D$31:$BG$31</definedName>
    <definedName name="be_efi011" localSheetId="19">[1]data!$D$25:$BG$25</definedName>
    <definedName name="be_efi011">data!$D$25:$BG$25</definedName>
    <definedName name="be_efi016" localSheetId="19">[1]data!$D$26:$BG$26</definedName>
    <definedName name="be_efi016">data!$D$26:$BG$26</definedName>
    <definedName name="bg_def020" localSheetId="19">[1]data!$D$34:$BG$34</definedName>
    <definedName name="bg_def020">data!$D$34:$BG$34</definedName>
    <definedName name="bg_def023" localSheetId="19">[1]data!$D$41:$BG$41</definedName>
    <definedName name="bg_def023">data!$D$41:$BG$41</definedName>
    <definedName name="bg_def024" localSheetId="19">[1]data!$D$38:$BG$38</definedName>
    <definedName name="bg_def024">data!$D$38:$BG$38</definedName>
    <definedName name="bg_def040" localSheetId="19">[1]data!$D$33:$BG$33</definedName>
    <definedName name="bg_def040">data!$D$33:$BG$33</definedName>
    <definedName name="bg_def042" localSheetId="19">[1]data!$D$35:$BG$35</definedName>
    <definedName name="bg_def042">data!$D$35:$BG$35</definedName>
    <definedName name="bg_def043" localSheetId="19">[1]data!$D$36:$BG$36</definedName>
    <definedName name="bg_def043">data!$D$36:$BG$36</definedName>
    <definedName name="bg_def047" localSheetId="19">[1]data!$D$37:$BG$37</definedName>
    <definedName name="bg_def047">data!$D$37:$BG$37</definedName>
    <definedName name="bg_dpq013" localSheetId="19">[1]data!$D$42:$BG$42</definedName>
    <definedName name="bg_dpq013">data!$D$42:$BG$42</definedName>
    <definedName name="bg_dpr025" localSheetId="19">[1]data!$D$44:$BG$44</definedName>
    <definedName name="bg_dpr025">data!$D$44:$BG$44</definedName>
    <definedName name="bg_dpr026" localSheetId="19">[1]data!$D$43:$BG$43</definedName>
    <definedName name="bg_dpr026">data!$D$43:$BG$43</definedName>
    <definedName name="bg_dpr032" localSheetId="19">[1]data!$D$46:$BG$46</definedName>
    <definedName name="bg_dpr032">data!$D$46:$BG$46</definedName>
    <definedName name="bg_dpr035" localSheetId="19">[1]data!$D$45:$BG$45</definedName>
    <definedName name="bg_dpr035">data!$D$45:$BG$45</definedName>
    <definedName name="bg_efi011" localSheetId="19">[1]data!$D$39:$BG$39</definedName>
    <definedName name="bg_efi011">data!$D$39:$BG$39</definedName>
    <definedName name="bg_efi016" localSheetId="19">[1]data!$D$40:$BG$40</definedName>
    <definedName name="bg_efi016">data!$D$40:$BG$40</definedName>
    <definedName name="ca_def020" localSheetId="19">[1]data!$D$48:$BG$48</definedName>
    <definedName name="ca_def020">data!$D$48:$BG$48</definedName>
    <definedName name="ca_def023" localSheetId="19">[1]data!$D$55:$BG$55</definedName>
    <definedName name="ca_def023">data!$D$55:$BG$55</definedName>
    <definedName name="ca_def024" localSheetId="19">[1]data!$D$52:$BG$52</definedName>
    <definedName name="ca_def024">data!$D$52:$BG$52</definedName>
    <definedName name="ca_def040" localSheetId="19">[1]data!$D$47:$BG$47</definedName>
    <definedName name="ca_def040">data!$D$47:$BG$47</definedName>
    <definedName name="ca_def042" localSheetId="19">[1]data!$D$49:$BG$49</definedName>
    <definedName name="ca_def042">data!$D$49:$BG$49</definedName>
    <definedName name="ca_def043" localSheetId="19">[1]data!$D$50:$BG$50</definedName>
    <definedName name="ca_def043">data!$D$50:$BG$50</definedName>
    <definedName name="ca_def047" localSheetId="19">[1]data!$D$51:$BG$51</definedName>
    <definedName name="ca_def047">data!$D$51:$BG$51</definedName>
    <definedName name="ca_dpq013" localSheetId="19">[1]data!$D$56:$BG$56</definedName>
    <definedName name="ca_dpq013">data!$D$56:$BG$56</definedName>
    <definedName name="ca_dpr025" localSheetId="19">[1]data!$D$58:$BG$58</definedName>
    <definedName name="ca_dpr025">data!$D$58:$BG$58</definedName>
    <definedName name="ca_dpr026" localSheetId="19">[1]data!$D$57:$BG$57</definedName>
    <definedName name="ca_dpr026">data!$D$57:$BG$57</definedName>
    <definedName name="ca_dpr032" localSheetId="19">[1]data!$D$60:$BG$60</definedName>
    <definedName name="ca_dpr032">data!$D$60:$BG$60</definedName>
    <definedName name="ca_dpr035" localSheetId="19">[1]data!$D$59:$BG$59</definedName>
    <definedName name="ca_dpr035">data!$D$59:$BG$59</definedName>
    <definedName name="ca_efi011" localSheetId="19">[1]data!$D$53:$BG$53</definedName>
    <definedName name="ca_efi011">data!$D$53:$BG$53</definedName>
    <definedName name="ca_efi016" localSheetId="19">[1]data!$D$54:$BG$54</definedName>
    <definedName name="ca_efi016">data!$D$54:$BG$54</definedName>
    <definedName name="cz_def020" localSheetId="19">[1]data!$D$76:$BG$76</definedName>
    <definedName name="cz_def020">data!$D$76:$BG$76</definedName>
    <definedName name="cz_def023" localSheetId="19">[1]data!$D$83:$BG$83</definedName>
    <definedName name="cz_def023">data!$D$83:$BG$83</definedName>
    <definedName name="cz_def024" localSheetId="19">[1]data!$D$80:$BG$80</definedName>
    <definedName name="cz_def024">data!$D$80:$BG$80</definedName>
    <definedName name="cz_def040" localSheetId="19">[1]data!$D$75:$BG$75</definedName>
    <definedName name="cz_def040">data!$D$75:$BG$75</definedName>
    <definedName name="cz_def042" localSheetId="19">[1]data!$D$77:$BG$77</definedName>
    <definedName name="cz_def042">data!$D$77:$BG$77</definedName>
    <definedName name="cz_def043" localSheetId="19">[1]data!$D$78:$BG$78</definedName>
    <definedName name="cz_def043">data!$D$78:$BG$78</definedName>
    <definedName name="cz_def047" localSheetId="19">[1]data!$D$79:$BG$79</definedName>
    <definedName name="cz_def047">data!$D$79:$BG$79</definedName>
    <definedName name="cz_dpq013" localSheetId="19">[1]data!$D$84:$BG$84</definedName>
    <definedName name="cz_dpq013">data!$D$84:$BG$84</definedName>
    <definedName name="cz_dpr025" localSheetId="19">[1]data!$D$86:$BG$86</definedName>
    <definedName name="cz_dpr025">data!$D$86:$BG$86</definedName>
    <definedName name="cz_dpr026" localSheetId="19">[1]data!$D$85:$BG$85</definedName>
    <definedName name="cz_dpr026">data!$D$85:$BG$85</definedName>
    <definedName name="cz_dpr032" localSheetId="19">[1]data!$D$88:$BG$88</definedName>
    <definedName name="cz_dpr032">data!$D$88:$BG$88</definedName>
    <definedName name="cz_dpr035" localSheetId="19">[1]data!$D$87:$BG$87</definedName>
    <definedName name="cz_dpr035">data!$D$87:$BG$87</definedName>
    <definedName name="cz_efi011" localSheetId="19">[1]data!$D$81:$BG$81</definedName>
    <definedName name="cz_efi011">data!$D$81:$BG$81</definedName>
    <definedName name="cz_efi016" localSheetId="19">[1]data!$D$82:$BG$82</definedName>
    <definedName name="cz_efi016">data!$D$82:$BG$82</definedName>
    <definedName name="de_def020" localSheetId="19">[1]data!$D$132:$BG$132</definedName>
    <definedName name="de_def020">data!$D$132:$BG$132</definedName>
    <definedName name="de_def023" localSheetId="19">[1]data!$D$139:$BG$139</definedName>
    <definedName name="de_def023">data!$D$139:$BG$139</definedName>
    <definedName name="de_def024" localSheetId="19">[1]data!$D$136:$BG$136</definedName>
    <definedName name="de_def024">data!$D$136:$BG$136</definedName>
    <definedName name="de_def040" localSheetId="19">[1]data!$D$131:$BG$131</definedName>
    <definedName name="de_def040">data!$D$131:$BG$131</definedName>
    <definedName name="de_def042" localSheetId="19">[1]data!$D$133:$BG$133</definedName>
    <definedName name="de_def042">data!$D$133:$BG$133</definedName>
    <definedName name="de_def043" localSheetId="19">[1]data!$D$134:$BG$134</definedName>
    <definedName name="de_def043">data!$D$134:$BG$134</definedName>
    <definedName name="de_def047" localSheetId="19">[1]data!$D$135:$BG$135</definedName>
    <definedName name="de_def047">data!$D$135:$BG$135</definedName>
    <definedName name="de_dpq013" localSheetId="19">[1]data!$D$140:$BG$140</definedName>
    <definedName name="de_dpq013">data!$D$140:$BG$140</definedName>
    <definedName name="de_dpr025" localSheetId="19">[1]data!$D$142:$BG$142</definedName>
    <definedName name="de_dpr025">data!$D$142:$BG$142</definedName>
    <definedName name="de_dpr026" localSheetId="19">[1]data!$D$141:$BG$141</definedName>
    <definedName name="de_dpr026">data!$D$141:$BG$141</definedName>
    <definedName name="de_dpr032" localSheetId="19">[1]data!$D$144:$BG$144</definedName>
    <definedName name="de_dpr032">data!$D$144:$BG$144</definedName>
    <definedName name="de_dpr035" localSheetId="19">[1]data!$D$143:$BG$143</definedName>
    <definedName name="de_dpr035">data!$D$143:$BG$143</definedName>
    <definedName name="de_efi011" localSheetId="19">[1]data!$D$137:$BG$137</definedName>
    <definedName name="de_efi011">data!$D$137:$BG$137</definedName>
    <definedName name="de_efi016" localSheetId="19">[1]data!$D$138:$BG$138</definedName>
    <definedName name="de_efi016">data!$D$138:$BG$138</definedName>
    <definedName name="dk_def020" localSheetId="19">[1]data!$D$90:$BG$90</definedName>
    <definedName name="dk_def020">data!$D$90:$BG$90</definedName>
    <definedName name="dk_def023" localSheetId="19">[1]data!$D$97:$BG$97</definedName>
    <definedName name="dk_def023">data!$D$97:$BG$97</definedName>
    <definedName name="dk_def024" localSheetId="19">[1]data!$D$94:$BG$94</definedName>
    <definedName name="dk_def024">data!$D$94:$BG$94</definedName>
    <definedName name="dk_def040" localSheetId="19">[1]data!$D$89:$BG$89</definedName>
    <definedName name="dk_def040">data!$D$89:$BG$89</definedName>
    <definedName name="dk_def042" localSheetId="19">[1]data!$D$91:$BG$91</definedName>
    <definedName name="dk_def042">data!$D$91:$BG$91</definedName>
    <definedName name="dk_def043" localSheetId="19">[1]data!$D$92:$BG$92</definedName>
    <definedName name="dk_def043">data!$D$92:$BG$92</definedName>
    <definedName name="dk_def047" localSheetId="19">[1]data!$D$93:$BG$93</definedName>
    <definedName name="dk_def047">data!$D$93:$BG$93</definedName>
    <definedName name="dk_dpq013" localSheetId="19">[1]data!$D$98:$BG$98</definedName>
    <definedName name="dk_dpq013">data!$D$98:$BG$98</definedName>
    <definedName name="dk_dpr025" localSheetId="19">[1]data!$D$100:$BG$100</definedName>
    <definedName name="dk_dpr025">data!$D$100:$BG$100</definedName>
    <definedName name="dk_dpr026" localSheetId="19">[1]data!$D$99:$BG$99</definedName>
    <definedName name="dk_dpr026">data!$D$99:$BG$99</definedName>
    <definedName name="dk_dpr032" localSheetId="19">[1]data!$D$102:$BG$102</definedName>
    <definedName name="dk_dpr032">data!$D$102:$BG$102</definedName>
    <definedName name="dk_dpr035" localSheetId="19">[1]data!$D$101:$BG$101</definedName>
    <definedName name="dk_dpr035">data!$D$101:$BG$101</definedName>
    <definedName name="dk_efi011" localSheetId="19">[1]data!$D$95:$BG$95</definedName>
    <definedName name="dk_efi011">data!$D$95:$BG$95</definedName>
    <definedName name="dk_efi016" localSheetId="19">[1]data!$D$96:$BG$96</definedName>
    <definedName name="dk_efi016">data!$D$96:$BG$96</definedName>
    <definedName name="ee_def020" localSheetId="19">[1]data!$D$104:$BG$104</definedName>
    <definedName name="ee_def020">data!$D$104:$BG$104</definedName>
    <definedName name="ee_def023" localSheetId="19">[1]data!$D$111:$BG$111</definedName>
    <definedName name="ee_def023">data!$D$111:$BG$111</definedName>
    <definedName name="ee_def024" localSheetId="19">[1]data!$D$108:$BG$108</definedName>
    <definedName name="ee_def024">data!$D$108:$BG$108</definedName>
    <definedName name="ee_def040" localSheetId="19">[1]data!$D$103:$BG$103</definedName>
    <definedName name="ee_def040">data!$D$103:$BG$103</definedName>
    <definedName name="ee_def042" localSheetId="19">[1]data!$D$105:$BG$105</definedName>
    <definedName name="ee_def042">data!$D$105:$BG$105</definedName>
    <definedName name="ee_def043" localSheetId="19">[1]data!$D$106:$BG$106</definedName>
    <definedName name="ee_def043">data!$D$106:$BG$106</definedName>
    <definedName name="ee_def047" localSheetId="19">[1]data!$D$107:$BG$107</definedName>
    <definedName name="ee_def047">data!$D$107:$BG$107</definedName>
    <definedName name="ee_dpq013" localSheetId="19">[1]data!$D$112:$BG$112</definedName>
    <definedName name="ee_dpq013">data!$D$112:$BG$112</definedName>
    <definedName name="ee_dpr025" localSheetId="19">[1]data!$D$114:$BG$114</definedName>
    <definedName name="ee_dpr025">data!$D$114:$BG$114</definedName>
    <definedName name="ee_dpr026" localSheetId="19">[1]data!$D$113:$BG$113</definedName>
    <definedName name="ee_dpr026">data!$D$113:$BG$113</definedName>
    <definedName name="ee_dpr032" localSheetId="19">[1]data!$D$116:$BG$116</definedName>
    <definedName name="ee_dpr032">data!$D$116:$BG$116</definedName>
    <definedName name="ee_dpr035" localSheetId="19">[1]data!$D$115:$BG$115</definedName>
    <definedName name="ee_dpr035">data!$D$115:$BG$115</definedName>
    <definedName name="ee_efi011" localSheetId="19">[1]data!$D$109:$BG$109</definedName>
    <definedName name="ee_efi011">data!$D$109:$BG$109</definedName>
    <definedName name="ee_efi016" localSheetId="19">[1]data!$D$110:$BG$110</definedName>
    <definedName name="ee_efi016">data!$D$110:$BG$110</definedName>
    <definedName name="es_def020" localSheetId="19">[1]data!$D$356:$BG$356</definedName>
    <definedName name="es_def020">data!$D$356:$BG$356</definedName>
    <definedName name="es_def023" localSheetId="19">[1]data!$D$363:$BG$363</definedName>
    <definedName name="es_def023">data!$D$363:$BG$363</definedName>
    <definedName name="es_def024" localSheetId="19">[1]data!$D$360:$BG$360</definedName>
    <definedName name="es_def024">data!$D$360:$BG$360</definedName>
    <definedName name="es_def040" localSheetId="19">[1]data!$D$355:$BG$355</definedName>
    <definedName name="es_def040">data!$D$355:$BG$355</definedName>
    <definedName name="es_def042" localSheetId="19">[1]data!$D$357:$BG$357</definedName>
    <definedName name="es_def042">data!$D$357:$BG$357</definedName>
    <definedName name="es_def043" localSheetId="19">[1]data!$D$358:$BG$358</definedName>
    <definedName name="es_def043">data!$D$358:$BG$358</definedName>
    <definedName name="es_def047" localSheetId="19">[1]data!$D$359:$BG$359</definedName>
    <definedName name="es_def047">data!$D$359:$BG$359</definedName>
    <definedName name="es_dpq013" localSheetId="19">[1]data!$D$364:$BG$364</definedName>
    <definedName name="es_dpq013">data!$D$364:$BG$364</definedName>
    <definedName name="es_dpr025" localSheetId="19">[1]data!$D$366:$BG$366</definedName>
    <definedName name="es_dpr025">data!$D$366:$BG$366</definedName>
    <definedName name="es_dpr026" localSheetId="19">[1]data!$D$365:$BG$365</definedName>
    <definedName name="es_dpr026">data!$D$365:$BG$365</definedName>
    <definedName name="es_dpr032" localSheetId="19">[1]data!$D$368:$BG$368</definedName>
    <definedName name="es_dpr032">data!$D$368:$BG$368</definedName>
    <definedName name="es_dpr035" localSheetId="19">[1]data!$D$367:$BG$367</definedName>
    <definedName name="es_dpr035">data!$D$367:$BG$367</definedName>
    <definedName name="es_efi011" localSheetId="19">[1]data!$D$361:$BG$361</definedName>
    <definedName name="es_efi011">data!$D$361:$BG$361</definedName>
    <definedName name="es_efi016" localSheetId="19">[1]data!$D$362:$BG$362</definedName>
    <definedName name="es_efi016">data!$D$362:$BG$362</definedName>
    <definedName name="eu_def023" localSheetId="19">[1]data!$D$417:$BG$417</definedName>
    <definedName name="eu_def023">data!$D$417:$BG$417</definedName>
    <definedName name="eu_def024" localSheetId="19">[1]data!$D$414:$BG$414</definedName>
    <definedName name="eu_def024">data!$D$414:$BG$414</definedName>
    <definedName name="eu_def042" localSheetId="19">[1]data!$D$411:$BG$411</definedName>
    <definedName name="eu_def042">data!$D$411:$BG$411</definedName>
    <definedName name="eu_def043" localSheetId="19">[1]data!$D$412:$BG$412</definedName>
    <definedName name="eu_def043">data!$D$412:$BG$412</definedName>
    <definedName name="eu_def047" localSheetId="19">[1]data!$D$413:$BG$413</definedName>
    <definedName name="eu_def047">data!$D$413:$BG$413</definedName>
    <definedName name="eu_dpq013" localSheetId="19">[1]data!$D$418:$BG$418</definedName>
    <definedName name="eu_dpq013">data!$D$418:$BG$418</definedName>
    <definedName name="eu_dpr028" localSheetId="19">[1]data!$D$419:$BG$419</definedName>
    <definedName name="eu_dpr028">data!$D$419:$BG$419</definedName>
    <definedName name="eu_efi011" localSheetId="19">[1]data!$D$415:$BG$415</definedName>
    <definedName name="eu_efi011">data!$D$415:$BG$415</definedName>
    <definedName name="eu_efi016" localSheetId="19">[1]data!$D$416:$BG$416</definedName>
    <definedName name="eu_efi016">data!$D$416:$BG$416</definedName>
    <definedName name="fr_def020" localSheetId="19">[1]data!$D$118:$BG$118</definedName>
    <definedName name="fr_def020">data!$D$118:$BG$118</definedName>
    <definedName name="fr_def023" localSheetId="19">[1]data!$D$125:$BG$125</definedName>
    <definedName name="fr_def023">data!$D$125:$BG$125</definedName>
    <definedName name="fr_def024" localSheetId="19">[1]data!$D$122:$BG$122</definedName>
    <definedName name="fr_def024">data!$D$122:$BG$122</definedName>
    <definedName name="fr_def040" localSheetId="19">[1]data!$D$117:$BG$117</definedName>
    <definedName name="fr_def040">data!$D$117:$BG$117</definedName>
    <definedName name="fr_def042" localSheetId="19">[1]data!$D$119:$BG$119</definedName>
    <definedName name="fr_def042">data!$D$119:$BG$119</definedName>
    <definedName name="fr_def043" localSheetId="19">[1]data!$D$120:$BG$120</definedName>
    <definedName name="fr_def043">data!$D$120:$BG$120</definedName>
    <definedName name="fr_def047" localSheetId="19">[1]data!$D$121:$BG$121</definedName>
    <definedName name="fr_def047">data!$D$121:$BG$121</definedName>
    <definedName name="fr_dpq013" localSheetId="19">[1]data!$D$126:$BG$126</definedName>
    <definedName name="fr_dpq013">data!$D$126:$BG$126</definedName>
    <definedName name="fr_dpr025" localSheetId="19">[1]data!$D$128:$BG$128</definedName>
    <definedName name="fr_dpr025">data!$D$128:$BG$128</definedName>
    <definedName name="fr_dpr026" localSheetId="19">[1]data!$D$127:$BG$127</definedName>
    <definedName name="fr_dpr026">data!$D$127:$BG$127</definedName>
    <definedName name="fr_dpr032" localSheetId="19">[1]data!$D$130:$BG$130</definedName>
    <definedName name="fr_dpr032">data!$D$130:$BG$130</definedName>
    <definedName name="fr_dpr035" localSheetId="19">[1]data!$D$129:$BG$129</definedName>
    <definedName name="fr_dpr035">data!$D$129:$BG$129</definedName>
    <definedName name="fr_efi011" localSheetId="19">[1]data!$D$123:$BG$123</definedName>
    <definedName name="fr_efi011">data!$D$123:$BG$123</definedName>
    <definedName name="fr_efi016" localSheetId="19">[1]data!$D$124:$BG$124</definedName>
    <definedName name="fr_efi016">data!$D$124:$BG$124</definedName>
    <definedName name="gb_def020" localSheetId="19">[1]data!$D$384:$BG$384</definedName>
    <definedName name="gb_def020">data!$D$384:$BG$384</definedName>
    <definedName name="gb_def023" localSheetId="19">[1]data!$D$391:$BG$391</definedName>
    <definedName name="gb_def023">data!$D$391:$BG$391</definedName>
    <definedName name="gb_def024" localSheetId="19">[1]data!$D$388:$BG$388</definedName>
    <definedName name="gb_def024">data!$D$388:$BG$388</definedName>
    <definedName name="gb_def040" localSheetId="19">[1]data!$D$383:$BG$383</definedName>
    <definedName name="gb_def040">data!$D$383:$BG$383</definedName>
    <definedName name="gb_def042" localSheetId="19">[1]data!$D$385:$BG$385</definedName>
    <definedName name="gb_def042">data!$D$385:$BG$385</definedName>
    <definedName name="gb_def043" localSheetId="19">[1]data!$D$386:$BG$386</definedName>
    <definedName name="gb_def043">data!$D$386:$BG$386</definedName>
    <definedName name="gb_def047" localSheetId="19">[1]data!$D$387:$BG$387</definedName>
    <definedName name="gb_def047">data!$D$387:$BG$387</definedName>
    <definedName name="gb_dpq013" localSheetId="19">[1]data!$D$392:$BG$392</definedName>
    <definedName name="gb_dpq013">data!$D$392:$BG$392</definedName>
    <definedName name="gb_dpr025" localSheetId="19">[1]data!$D$394:$BG$394</definedName>
    <definedName name="gb_dpr025">data!$D$394:$BG$394</definedName>
    <definedName name="gb_dpr026" localSheetId="19">[1]data!$D$393:$BG$393</definedName>
    <definedName name="gb_dpr026">data!$D$393:$BG$393</definedName>
    <definedName name="gb_dpr032" localSheetId="19">[1]data!$D$396:$BG$396</definedName>
    <definedName name="gb_dpr032">data!$D$396:$BG$396</definedName>
    <definedName name="gb_dpr035" localSheetId="19">[1]data!$D$395:$BG$395</definedName>
    <definedName name="gb_dpr035">data!$D$395:$BG$395</definedName>
    <definedName name="gb_efi011" localSheetId="19">[1]data!$D$389:$BG$389</definedName>
    <definedName name="gb_efi011">data!$D$389:$BG$389</definedName>
    <definedName name="gb_efi016" localSheetId="19">[1]data!$D$390:$BG$390</definedName>
    <definedName name="gb_efi016">data!$D$390:$BG$390</definedName>
    <definedName name="gr_def020" localSheetId="19">[1]data!$D$146:$BG$146</definedName>
    <definedName name="gr_def020">data!$D$146:$BG$146</definedName>
    <definedName name="gr_def023" localSheetId="19">[1]data!$D$153:$BG$153</definedName>
    <definedName name="gr_def023">data!$D$153:$BG$153</definedName>
    <definedName name="gr_def024" localSheetId="19">[1]data!$D$150:$BG$150</definedName>
    <definedName name="gr_def024">data!$D$150:$BG$150</definedName>
    <definedName name="gr_def040" localSheetId="19">[1]data!$D$145:$BG$145</definedName>
    <definedName name="gr_def040">data!$D$145:$BG$145</definedName>
    <definedName name="gr_def042" localSheetId="19">[1]data!$D$147:$BG$147</definedName>
    <definedName name="gr_def042">data!$D$147:$BG$147</definedName>
    <definedName name="gr_def043" localSheetId="19">[1]data!$D$148:$BG$148</definedName>
    <definedName name="gr_def043">data!$D$148:$BG$148</definedName>
    <definedName name="gr_def047" localSheetId="19">[1]data!$D$149:$BG$149</definedName>
    <definedName name="gr_def047">data!$D$149:$BG$149</definedName>
    <definedName name="gr_dpq013" localSheetId="19">[1]data!$D$154:$BG$154</definedName>
    <definedName name="gr_dpq013">data!$D$154:$BG$154</definedName>
    <definedName name="gr_dpr025" localSheetId="19">[1]data!$D$156:$BG$156</definedName>
    <definedName name="gr_dpr025">data!$D$156:$BG$156</definedName>
    <definedName name="gr_dpr026" localSheetId="19">[1]data!$D$155:$BG$155</definedName>
    <definedName name="gr_dpr026">data!$D$155:$BG$155</definedName>
    <definedName name="gr_dpr032" localSheetId="19">[1]data!$D$158:$BG$158</definedName>
    <definedName name="gr_dpr032">data!$D$158:$BG$158</definedName>
    <definedName name="gr_dpr035" localSheetId="19">[1]data!$D$157:$BG$157</definedName>
    <definedName name="gr_dpr035">data!$D$157:$BG$157</definedName>
    <definedName name="gr_efi011" localSheetId="19">[1]data!$D$151:$BG$151</definedName>
    <definedName name="gr_efi011">data!$D$151:$BG$151</definedName>
    <definedName name="gr_efi016" localSheetId="19">[1]data!$D$152:$BG$152</definedName>
    <definedName name="gr_efi016">data!$D$152:$BG$152</definedName>
    <definedName name="hr_def020" localSheetId="19">[1]data!$D$62:$BG$62</definedName>
    <definedName name="hr_def020">data!$D$62:$BG$62</definedName>
    <definedName name="hr_def023" localSheetId="19">[1]data!$D$69:$BG$69</definedName>
    <definedName name="hr_def023">data!$D$69:$BG$69</definedName>
    <definedName name="hr_def024" localSheetId="19">[1]data!$D$66:$BG$66</definedName>
    <definedName name="hr_def024">data!$D$66:$BG$66</definedName>
    <definedName name="hr_def040" localSheetId="19">[1]data!$D$61:$BG$61</definedName>
    <definedName name="hr_def040">data!$D$61:$BG$61</definedName>
    <definedName name="hr_def042" localSheetId="19">[1]data!$D$63:$BG$63</definedName>
    <definedName name="hr_def042">data!$D$63:$BG$63</definedName>
    <definedName name="hr_def043" localSheetId="19">[1]data!$D$64:$BG$64</definedName>
    <definedName name="hr_def043">data!$D$64:$BG$64</definedName>
    <definedName name="hr_def047" localSheetId="19">[1]data!$D$65:$BG$65</definedName>
    <definedName name="hr_def047">data!$D$65:$BG$65</definedName>
    <definedName name="hr_dpq013" localSheetId="19">[1]data!$D$70:$BG$70</definedName>
    <definedName name="hr_dpq013">data!$D$70:$BG$70</definedName>
    <definedName name="hr_dpr025" localSheetId="19">[1]data!$D$72:$BG$72</definedName>
    <definedName name="hr_dpr025">data!$D$72:$BG$72</definedName>
    <definedName name="hr_dpr026" localSheetId="19">[1]data!$D$71:$BG$71</definedName>
    <definedName name="hr_dpr026">data!$D$71:$BG$71</definedName>
    <definedName name="hr_dpr032" localSheetId="19">[1]data!$D$74:$BG$74</definedName>
    <definedName name="hr_dpr032">data!$D$74:$BG$74</definedName>
    <definedName name="hr_dpr035" localSheetId="19">[1]data!$D$73:$BG$73</definedName>
    <definedName name="hr_dpr035">data!$D$73:$BG$73</definedName>
    <definedName name="hr_efi011" localSheetId="19">[1]data!$D$67:$BG$67</definedName>
    <definedName name="hr_efi011">data!$D$67:$BG$67</definedName>
    <definedName name="hr_efi016" localSheetId="19">[1]data!$D$68:$BG$68</definedName>
    <definedName name="hr_efi016">data!$D$68:$BG$68</definedName>
    <definedName name="hu_def020" localSheetId="19">[1]data!$D$160:$BG$160</definedName>
    <definedName name="hu_def020">data!$D$160:$BG$160</definedName>
    <definedName name="hu_def023" localSheetId="19">[1]data!$D$167:$BG$167</definedName>
    <definedName name="hu_def023">data!$D$167:$BG$167</definedName>
    <definedName name="hu_def024" localSheetId="19">[1]data!$D$164:$BG$164</definedName>
    <definedName name="hu_def024">data!$D$164:$BG$164</definedName>
    <definedName name="hu_def040" localSheetId="19">[1]data!$D$159:$BG$159</definedName>
    <definedName name="hu_def040">data!$D$159:$BG$159</definedName>
    <definedName name="hu_def042" localSheetId="19">[1]data!$D$161:$BG$161</definedName>
    <definedName name="hu_def042">data!$D$161:$BG$161</definedName>
    <definedName name="hu_def043" localSheetId="19">[1]data!$D$162:$BG$162</definedName>
    <definedName name="hu_def043">data!$D$162:$BG$162</definedName>
    <definedName name="hu_def047" localSheetId="19">[1]data!$D$163:$BG$163</definedName>
    <definedName name="hu_def047">data!$D$163:$BG$163</definedName>
    <definedName name="hu_dpq013" localSheetId="19">[1]data!$D$168:$BG$168</definedName>
    <definedName name="hu_dpq013">data!$D$168:$BG$168</definedName>
    <definedName name="hu_dpr025" localSheetId="19">[1]data!$D$170:$BG$170</definedName>
    <definedName name="hu_dpr025">data!$D$170:$BG$170</definedName>
    <definedName name="hu_dpr026" localSheetId="19">[1]data!$D$169:$BG$169</definedName>
    <definedName name="hu_dpr026">data!$D$169:$BG$169</definedName>
    <definedName name="hu_dpr032" localSheetId="19">[1]data!$D$172:$BG$172</definedName>
    <definedName name="hu_dpr032">data!$D$172:$BG$172</definedName>
    <definedName name="hu_dpr035" localSheetId="19">[1]data!$D$171:$BG$171</definedName>
    <definedName name="hu_dpr035">data!$D$171:$BG$171</definedName>
    <definedName name="hu_efi011" localSheetId="19">[1]data!$D$165:$BG$165</definedName>
    <definedName name="hu_efi011">data!$D$165:$BG$165</definedName>
    <definedName name="hu_efi016" localSheetId="19">[1]data!$D$166:$BG$166</definedName>
    <definedName name="hu_efi016">data!$D$166:$BG$166</definedName>
    <definedName name="is_def020">data!$D$174:$BG$174</definedName>
    <definedName name="is_def023">data!$D$181:$BG$181</definedName>
    <definedName name="is_def024">data!$D$178:$BG$178</definedName>
    <definedName name="is_def040">data!$D$173:$BG$173</definedName>
    <definedName name="is_def042">data!$D$175:$BG$175</definedName>
    <definedName name="is_def043">data!$D$176:$BG$176</definedName>
    <definedName name="is_def047">data!$D$177:$BG$177</definedName>
    <definedName name="is_dpq013">data!$D$182:$BG$182</definedName>
    <definedName name="is_dpr025">data!$D$184:$BG$184</definedName>
    <definedName name="is_dpr026">data!$D$183:$BG$183</definedName>
    <definedName name="is_dpr032">data!$D$186:$BG$186</definedName>
    <definedName name="is_dpr035">data!$D$185:$BG$185</definedName>
    <definedName name="is_efi011" localSheetId="19">[1]data!$D$179:$BG$179</definedName>
    <definedName name="is_efi011">data!$D$179:$BG$179</definedName>
    <definedName name="is_efi016" localSheetId="19">[1]data!$D$180:$BG$180</definedName>
    <definedName name="is_efi016">data!$D$180:$BG$180</definedName>
    <definedName name="it_def020" localSheetId="19">[1]data!$D$188:$BG$188</definedName>
    <definedName name="it_def020">data!$D$188:$BG$188</definedName>
    <definedName name="it_def023" localSheetId="19">[1]data!$D$195:$BG$195</definedName>
    <definedName name="it_def023">data!$D$195:$BG$195</definedName>
    <definedName name="it_def024" localSheetId="19">[1]data!$D$192:$BG$192</definedName>
    <definedName name="it_def024">data!$D$192:$BG$192</definedName>
    <definedName name="it_def040" localSheetId="19">[1]data!$D$187:$BG$187</definedName>
    <definedName name="it_def040">data!$D$187:$BG$187</definedName>
    <definedName name="it_def042" localSheetId="19">[1]data!$D$189:$BG$189</definedName>
    <definedName name="it_def042">data!$D$189:$BG$189</definedName>
    <definedName name="it_def043" localSheetId="19">[1]data!$D$190:$BG$190</definedName>
    <definedName name="it_def043">data!$D$190:$BG$190</definedName>
    <definedName name="it_def047" localSheetId="19">[1]data!$D$191:$BG$191</definedName>
    <definedName name="it_def047">data!$D$191:$BG$191</definedName>
    <definedName name="it_dpq013" localSheetId="19">[1]data!$D$196:$BG$196</definedName>
    <definedName name="it_dpq013">data!$D$196:$BG$196</definedName>
    <definedName name="it_dpr025" localSheetId="19">[1]data!$D$198:$BG$198</definedName>
    <definedName name="it_dpr025">data!$D$198:$BG$198</definedName>
    <definedName name="it_dpr026" localSheetId="19">[1]data!$D$197:$BG$197</definedName>
    <definedName name="it_dpr026">data!$D$197:$BG$197</definedName>
    <definedName name="it_dpr032" localSheetId="19">[1]data!$D$200:$BG$200</definedName>
    <definedName name="it_dpr032">data!$D$200:$BG$200</definedName>
    <definedName name="it_dpr035" localSheetId="19">[1]data!$D$199:$BG$199</definedName>
    <definedName name="it_dpr035">data!$D$199:$BG$199</definedName>
    <definedName name="it_efi011" localSheetId="19">[1]data!$D$193:$BG$193</definedName>
    <definedName name="it_efi011">data!$D$193:$BG$193</definedName>
    <definedName name="it_efi016" localSheetId="19">[1]data!$D$194:$BG$194</definedName>
    <definedName name="it_efi016">data!$D$194:$BG$194</definedName>
    <definedName name="langue" localSheetId="8">[2]verif!$F$4</definedName>
    <definedName name="langue" localSheetId="19">[1]verif!$F$4</definedName>
    <definedName name="langue" localSheetId="7">[2]verif!$F$4</definedName>
    <definedName name="langue" localSheetId="0">[2]verif!$F$4</definedName>
    <definedName name="langue">verif!$F$4</definedName>
    <definedName name="lt_def020" localSheetId="19">[1]data!$D$216:$BG$216</definedName>
    <definedName name="lt_def020">data!$D$216:$BG$216</definedName>
    <definedName name="lt_def023" localSheetId="19">[1]data!$D$223:$BG$223</definedName>
    <definedName name="lt_def023">data!$D$223:$BG$223</definedName>
    <definedName name="lt_def024" localSheetId="19">[1]data!$D$220:$BG$220</definedName>
    <definedName name="lt_def024">data!$D$220:$BG$220</definedName>
    <definedName name="lt_def040" localSheetId="19">[1]data!$D$215:$BG$215</definedName>
    <definedName name="lt_def040">data!$D$215:$BG$215</definedName>
    <definedName name="lt_def042" localSheetId="19">[1]data!$D$217:$BG$217</definedName>
    <definedName name="lt_def042">data!$D$217:$BG$217</definedName>
    <definedName name="lt_def043" localSheetId="19">[1]data!$D$218:$BG$218</definedName>
    <definedName name="lt_def043">data!$D$218:$BG$218</definedName>
    <definedName name="lt_def047" localSheetId="19">[1]data!$D$219:$BG$219</definedName>
    <definedName name="lt_def047">data!$D$219:$BG$219</definedName>
    <definedName name="lt_dpq013" localSheetId="19">[1]data!$D$224:$BG$224</definedName>
    <definedName name="lt_dpq013">data!$D$224:$BG$224</definedName>
    <definedName name="lt_dpr025" localSheetId="19">[1]data!$D$226:$BG$226</definedName>
    <definedName name="lt_dpr025">data!$D$226:$BG$226</definedName>
    <definedName name="lt_dpr026" localSheetId="19">[1]data!$D$225:$BG$225</definedName>
    <definedName name="lt_dpr026">data!$D$225:$BG$225</definedName>
    <definedName name="lt_dpr032" localSheetId="19">[1]data!$D$228:$BG$228</definedName>
    <definedName name="lt_dpr032">data!$D$228:$BG$228</definedName>
    <definedName name="lt_dpr035" localSheetId="19">[1]data!$D$227:$BG$227</definedName>
    <definedName name="lt_dpr035">data!$D$227:$BG$227</definedName>
    <definedName name="lt_efi011" localSheetId="19">[1]data!$D$221:$BG$221</definedName>
    <definedName name="lt_efi011">data!$D$221:$BG$221</definedName>
    <definedName name="lt_efi016" localSheetId="19">[1]data!$D$222:$BG$222</definedName>
    <definedName name="lt_efi016">data!$D$222:$BG$222</definedName>
    <definedName name="lu_def020" localSheetId="19">[1]data!$D$230:$BG$230</definedName>
    <definedName name="lu_def020">data!$D$230:$BG$230</definedName>
    <definedName name="lu_def023" localSheetId="19">[1]data!$D$237:$BG$237</definedName>
    <definedName name="lu_def023">data!$D$237:$BG$237</definedName>
    <definedName name="lu_def024" localSheetId="19">[1]data!$D$234:$BG$234</definedName>
    <definedName name="lu_def024">data!$D$234:$BG$234</definedName>
    <definedName name="lu_def040" localSheetId="19">[1]data!$D$229:$BG$229</definedName>
    <definedName name="lu_def040">data!$D$229:$BG$229</definedName>
    <definedName name="lu_def042" localSheetId="19">[1]data!$D$231:$BG$231</definedName>
    <definedName name="lu_def042">data!$D$231:$BG$231</definedName>
    <definedName name="lu_def043" localSheetId="19">[1]data!$D$232:$BG$232</definedName>
    <definedName name="lu_def043">data!$D$232:$BG$232</definedName>
    <definedName name="lu_def047" localSheetId="19">[1]data!$D$233:$BG$233</definedName>
    <definedName name="lu_def047">data!$D$233:$BG$233</definedName>
    <definedName name="lu_dpq013" localSheetId="19">[1]data!$D$238:$BG$238</definedName>
    <definedName name="lu_dpq013">data!$D$238:$BG$238</definedName>
    <definedName name="lu_dpr025" localSheetId="19">[1]data!$D$240:$BG$240</definedName>
    <definedName name="lu_dpr025">data!$D$240:$BG$240</definedName>
    <definedName name="lu_dpr026" localSheetId="19">[1]data!$D$239:$BG$239</definedName>
    <definedName name="lu_dpr026">data!$D$239:$BG$239</definedName>
    <definedName name="lu_dpr032" localSheetId="19">[1]data!$D$242:$BG$242</definedName>
    <definedName name="lu_dpr032">data!$D$242:$BG$242</definedName>
    <definedName name="lu_dpr035" localSheetId="19">[1]data!$D$241:$BG$241</definedName>
    <definedName name="lu_dpr035">data!$D$241:$BG$241</definedName>
    <definedName name="lu_efi011" localSheetId="19">[1]data!$D$235:$BG$235</definedName>
    <definedName name="lu_efi011">data!$D$235:$BG$235</definedName>
    <definedName name="lu_efi016" localSheetId="19">[1]data!$D$236:$BG$236</definedName>
    <definedName name="lu_efi016">data!$D$236:$BG$236</definedName>
    <definedName name="lv_def020" localSheetId="19">[1]data!$D$202:$BG$202</definedName>
    <definedName name="lv_def020">data!$D$202:$BG$202</definedName>
    <definedName name="lv_def023" localSheetId="19">[1]data!$D$209:$BG$209</definedName>
    <definedName name="lv_def023">data!$D$209:$BG$209</definedName>
    <definedName name="lv_def024" localSheetId="19">[1]data!$D$206:$BG$206</definedName>
    <definedName name="lv_def024">data!$D$206:$BG$206</definedName>
    <definedName name="lv_def040" localSheetId="19">[1]data!$D$201:$BG$201</definedName>
    <definedName name="lv_def040">data!$D$201:$BG$201</definedName>
    <definedName name="lv_def042" localSheetId="19">[1]data!$D$203:$BG$203</definedName>
    <definedName name="lv_def042">data!$D$203:$BG$203</definedName>
    <definedName name="lv_def043" localSheetId="19">[1]data!$D$204:$BG$204</definedName>
    <definedName name="lv_def043">data!$D$204:$BG$204</definedName>
    <definedName name="lv_def047" localSheetId="19">[1]data!$D$205:$BG$205</definedName>
    <definedName name="lv_def047">data!$D$205:$BG$205</definedName>
    <definedName name="lv_dpq013" localSheetId="19">[1]data!$D$210:$BG$210</definedName>
    <definedName name="lv_dpq013">data!$D$210:$BG$210</definedName>
    <definedName name="lv_dpr025" localSheetId="19">[1]data!$D$212:$BG$212</definedName>
    <definedName name="lv_dpr025">data!$D$212:$BG$212</definedName>
    <definedName name="lv_dpr026" localSheetId="19">[1]data!$D$211:$BG$211</definedName>
    <definedName name="lv_dpr026">data!$D$211:$BG$211</definedName>
    <definedName name="lv_dpr032" localSheetId="19">[1]data!$D$214:$BG$214</definedName>
    <definedName name="lv_dpr032">data!$D$214:$BG$214</definedName>
    <definedName name="lv_dpr035" localSheetId="19">[1]data!$D$213:$BG$213</definedName>
    <definedName name="lv_dpr035">data!$D$213:$BG$213</definedName>
    <definedName name="lv_efi011" localSheetId="19">[1]data!$D$207:$BG$207</definedName>
    <definedName name="lv_efi011">data!$D$207:$BG$207</definedName>
    <definedName name="lv_efi016" localSheetId="19">[1]data!$D$208:$BG$208</definedName>
    <definedName name="lv_efi016">data!$D$208:$BG$208</definedName>
    <definedName name="me_def020" localSheetId="19">[1]data!$D$244:$BG$244</definedName>
    <definedName name="me_def020">data!$D$244:$BG$244</definedName>
    <definedName name="me_def023" localSheetId="19">[1]data!$D$251:$BG$251</definedName>
    <definedName name="me_def023">data!$D$251:$BG$251</definedName>
    <definedName name="me_def024" localSheetId="19">[1]data!$D$248:$BG$248</definedName>
    <definedName name="me_def024">data!$D$248:$BG$248</definedName>
    <definedName name="me_def040" localSheetId="19">[1]data!$D$243:$BG$243</definedName>
    <definedName name="me_def040">data!$D$243:$BG$243</definedName>
    <definedName name="me_def042" localSheetId="19">[1]data!$D$245:$BG$245</definedName>
    <definedName name="me_def042">data!$D$245:$BG$245</definedName>
    <definedName name="me_def043" localSheetId="19">[1]data!$D$246:$BG$246</definedName>
    <definedName name="me_def043">data!$D$246:$BG$246</definedName>
    <definedName name="me_def047" localSheetId="19">[1]data!$D$247:$BG$247</definedName>
    <definedName name="me_def047">data!$D$247:$BG$247</definedName>
    <definedName name="me_dpq013" localSheetId="19">[1]data!$D$252:$BG$252</definedName>
    <definedName name="me_dpq013">data!$D$252:$BG$252</definedName>
    <definedName name="me_dpr025" localSheetId="19">[1]data!$D$254:$BG$254</definedName>
    <definedName name="me_dpr025">data!$D$254:$BG$254</definedName>
    <definedName name="me_dpr026" localSheetId="19">[1]data!$D$253:$BG$253</definedName>
    <definedName name="me_dpr026">data!$D$253:$BG$253</definedName>
    <definedName name="me_dpr032" localSheetId="19">[1]data!$D$256:$BG$256</definedName>
    <definedName name="me_dpr032">data!$D$256:$BG$256</definedName>
    <definedName name="me_dpr035" localSheetId="19">[1]data!$D$255:$BG$255</definedName>
    <definedName name="me_dpr035">data!$D$255:$BG$255</definedName>
    <definedName name="me_efi011" localSheetId="19">[1]data!$D$249:$BG$249</definedName>
    <definedName name="me_efi011">data!$D$249:$BG$249</definedName>
    <definedName name="me_efi016" localSheetId="19">[1]data!$D$250:$BG$250</definedName>
    <definedName name="me_efi016">data!$D$250:$BG$250</definedName>
    <definedName name="na_def023" localSheetId="19">[1]data!$D$426:$BG$426</definedName>
    <definedName name="na_def023">data!$D$426:$BG$426</definedName>
    <definedName name="na_def024" localSheetId="19">[1]data!$D$423:$BG$423</definedName>
    <definedName name="na_def024">data!$D$423:$BG$423</definedName>
    <definedName name="na_def042" localSheetId="19">[1]data!$D$420:$BG$420</definedName>
    <definedName name="na_def042">data!$D$420:$BG$420</definedName>
    <definedName name="na_def043" localSheetId="19">[1]data!$D$421:$BG$421</definedName>
    <definedName name="na_def043">data!$D$421:$BG$421</definedName>
    <definedName name="na_def047" localSheetId="19">[1]data!$D$422:$BG$422</definedName>
    <definedName name="na_def047">data!$D$422:$BG$422</definedName>
    <definedName name="na_dpq013" localSheetId="19">[1]data!$D$427:$BG$427</definedName>
    <definedName name="na_dpq013">data!$D$427:$BG$427</definedName>
    <definedName name="na_dpr028" localSheetId="19">[1]data!$D$428:$BG$428</definedName>
    <definedName name="na_dpr028">data!$D$428:$BG$428</definedName>
    <definedName name="na_efi011" localSheetId="19">[1]data!$D$424:$BG$424</definedName>
    <definedName name="na_efi011">data!$D$424:$BG$424</definedName>
    <definedName name="na_efi016" localSheetId="19">[1]data!$D$425:$BG$425</definedName>
    <definedName name="na_efi016">data!$D$425:$BG$425</definedName>
    <definedName name="nl_def020" localSheetId="19">[1]data!$D$258:$BG$258</definedName>
    <definedName name="nl_def020">data!$D$258:$BG$258</definedName>
    <definedName name="nl_def023" localSheetId="19">[1]data!$D$265:$BG$265</definedName>
    <definedName name="nl_def023">data!$D$265:$BG$265</definedName>
    <definedName name="nl_def024" localSheetId="19">[1]data!$D$262:$BG$262</definedName>
    <definedName name="nl_def024">data!$D$262:$BG$262</definedName>
    <definedName name="nl_def040" localSheetId="19">[1]data!$D$257:$BG$257</definedName>
    <definedName name="nl_def040">data!$D$257:$BG$257</definedName>
    <definedName name="nl_def042" localSheetId="19">[1]data!$D$259:$BG$259</definedName>
    <definedName name="nl_def042">data!$D$259:$BG$259</definedName>
    <definedName name="nl_def043" localSheetId="19">[1]data!$D$260:$BG$260</definedName>
    <definedName name="nl_def043">data!$D$260:$BG$260</definedName>
    <definedName name="nl_def047" localSheetId="19">[1]data!$D$261:$BG$261</definedName>
    <definedName name="nl_def047">data!$D$261:$BG$261</definedName>
    <definedName name="nl_dpq013" localSheetId="19">[1]data!$D$266:$BG$266</definedName>
    <definedName name="nl_dpq013">data!$D$266:$BG$266</definedName>
    <definedName name="nl_dpr025" localSheetId="19">[1]data!$D$268:$BG$268</definedName>
    <definedName name="nl_dpr025">data!$D$268:$BG$268</definedName>
    <definedName name="nl_dpr026" localSheetId="19">[1]data!$D$267:$BG$267</definedName>
    <definedName name="nl_dpr026">data!$D$267:$BG$267</definedName>
    <definedName name="nl_dpr032" localSheetId="19">[1]data!$D$270:$BG$270</definedName>
    <definedName name="nl_dpr032">data!$D$270:$BG$270</definedName>
    <definedName name="nl_dpr035" localSheetId="19">[1]data!$D$269:$BG$269</definedName>
    <definedName name="nl_dpr035">data!$D$269:$BG$269</definedName>
    <definedName name="nl_efi011" localSheetId="19">[1]data!$D$263:$BG$263</definedName>
    <definedName name="nl_efi011">data!$D$263:$BG$263</definedName>
    <definedName name="nl_efi016" localSheetId="19">[1]data!$D$264:$BG$264</definedName>
    <definedName name="nl_efi016">data!$D$264:$BG$264</definedName>
    <definedName name="no_def020" localSheetId="19">[1]data!$D$272:$BG$272</definedName>
    <definedName name="no_def020">data!$D$272:$BG$272</definedName>
    <definedName name="no_def023" localSheetId="19">[1]data!$D$279:$BG$279</definedName>
    <definedName name="no_def023">data!$D$279:$BG$279</definedName>
    <definedName name="no_def024" localSheetId="19">[1]data!$D$276:$BG$276</definedName>
    <definedName name="no_def024">data!$D$276:$BG$276</definedName>
    <definedName name="no_def040" localSheetId="19">[1]data!$D$271:$BG$271</definedName>
    <definedName name="no_def040">data!$D$271:$BG$271</definedName>
    <definedName name="no_def042" localSheetId="19">[1]data!$D$273:$BG$273</definedName>
    <definedName name="no_def042">data!$D$273:$BG$273</definedName>
    <definedName name="no_def043" localSheetId="19">[1]data!$D$274:$BG$274</definedName>
    <definedName name="no_def043">data!$D$274:$BG$274</definedName>
    <definedName name="no_def047" localSheetId="19">[1]data!$D$275:$BG$275</definedName>
    <definedName name="no_def047">data!$D$275:$BG$275</definedName>
    <definedName name="no_dpq013" localSheetId="19">[1]data!$D$280:$BG$280</definedName>
    <definedName name="no_dpq013">data!$D$280:$BG$280</definedName>
    <definedName name="no_dpr025" localSheetId="19">[1]data!$D$282:$BG$282</definedName>
    <definedName name="no_dpr025">data!$D$282:$BG$282</definedName>
    <definedName name="no_dpr026" localSheetId="19">[1]data!$D$281:$BG$281</definedName>
    <definedName name="no_dpr026">data!$D$281:$BG$281</definedName>
    <definedName name="no_dpr032" localSheetId="19">[1]data!$D$284:$BG$284</definedName>
    <definedName name="no_dpr032">data!$D$284:$BG$284</definedName>
    <definedName name="no_dpr035" localSheetId="19">[1]data!$D$283:$BG$283</definedName>
    <definedName name="no_dpr035">data!$D$283:$BG$283</definedName>
    <definedName name="no_efi011" localSheetId="19">[1]data!$D$277:$BG$277</definedName>
    <definedName name="no_efi011">data!$D$277:$BG$277</definedName>
    <definedName name="no_efi016" localSheetId="19">[1]data!$D$278:$BG$278</definedName>
    <definedName name="no_efi016">data!$D$278:$BG$278</definedName>
    <definedName name="oa_def023">data!$D$443:$BG$443</definedName>
    <definedName name="oa_def024">data!$D$440:$BG$440</definedName>
    <definedName name="oa_def042">data!$D$437:$BG$437</definedName>
    <definedName name="oa_def043" localSheetId="19">[1]data!$D$438:$BG$438</definedName>
    <definedName name="oa_def043">data!$D$438:$BG$438</definedName>
    <definedName name="oa_def047" localSheetId="19">[1]data!$D$439:$BG$439</definedName>
    <definedName name="oa_def047">data!$D$439:$BG$439</definedName>
    <definedName name="oa_dpq013">data!$D$444:$BG$444</definedName>
    <definedName name="oa_dpr028">data!$D$445:$BG$445</definedName>
    <definedName name="oa_efi011">data!$D$441:$BG$441</definedName>
    <definedName name="oa_efi016">data!$D$442:$BG$442</definedName>
    <definedName name="pl_def020" localSheetId="19">[1]data!$D$286:$BG$286</definedName>
    <definedName name="pl_def020">data!$D$286:$BG$286</definedName>
    <definedName name="pl_def023" localSheetId="19">[1]data!$D$293:$BG$293</definedName>
    <definedName name="pl_def023">data!$D$293:$BG$293</definedName>
    <definedName name="pl_def024" localSheetId="19">[1]data!$D$290:$BG$290</definedName>
    <definedName name="pl_def024">data!$D$290:$BG$290</definedName>
    <definedName name="pl_def040" localSheetId="19">[1]data!$D$285:$BG$285</definedName>
    <definedName name="pl_def040">data!$D$285:$BG$285</definedName>
    <definedName name="pl_def042" localSheetId="19">[1]data!$D$287:$BG$287</definedName>
    <definedName name="pl_def042">data!$D$287:$BG$287</definedName>
    <definedName name="pl_def043" localSheetId="19">[1]data!$D$288:$BG$288</definedName>
    <definedName name="pl_def043">data!$D$288:$BG$288</definedName>
    <definedName name="pl_def047" localSheetId="19">[1]data!$D$289:$BG$289</definedName>
    <definedName name="pl_def047">data!$D$289:$BG$289</definedName>
    <definedName name="pl_dpq013" localSheetId="19">[1]data!$D$294:$BG$294</definedName>
    <definedName name="pl_dpq013">data!$D$294:$BG$294</definedName>
    <definedName name="pl_dpr025" localSheetId="19">[1]data!$D$296:$BG$296</definedName>
    <definedName name="pl_dpr025">data!$D$296:$BG$296</definedName>
    <definedName name="pl_dpr026" localSheetId="19">[1]data!$D$295:$BG$295</definedName>
    <definedName name="pl_dpr026">data!$D$295:$BG$295</definedName>
    <definedName name="pl_dpr032" localSheetId="19">[1]data!$D$298:$BG$298</definedName>
    <definedName name="pl_dpr032">data!$D$298:$BG$298</definedName>
    <definedName name="pl_dpr035" localSheetId="19">[1]data!$D$297:$BG$297</definedName>
    <definedName name="pl_dpr035">data!$D$297:$BG$297</definedName>
    <definedName name="pl_efi011" localSheetId="19">[1]data!$D$291:$BG$291</definedName>
    <definedName name="pl_efi011">data!$D$291:$BG$291</definedName>
    <definedName name="pl_efi016" localSheetId="19">[1]data!$D$292:$BG$292</definedName>
    <definedName name="pl_efi016">data!$D$292:$BG$292</definedName>
    <definedName name="_xlnm.Print_Area" localSheetId="9">CHARTS5!$A$3:$I$54</definedName>
    <definedName name="_xlnm.Print_Area" localSheetId="11">TABLE1!$B$2:$K$75</definedName>
    <definedName name="_xlnm.Print_Area" localSheetId="12">TABLE2!$B$2:$K$76</definedName>
    <definedName name="_xlnm.Print_Area" localSheetId="13">TABLE3!$B$2:$K$76</definedName>
    <definedName name="_xlnm.Print_Area" localSheetId="16">TABLE4!$B$2:$I$66</definedName>
    <definedName name="_xlnm.Print_Area" localSheetId="15">TABLE4_V1!$B$2:$I$70</definedName>
    <definedName name="_xlnm.Print_Area" localSheetId="17">TABLE5!$B$2:$K$70</definedName>
    <definedName name="_xlnm.Print_Area" localSheetId="18">TABLE6!$B$2:$K$77</definedName>
    <definedName name="_xlnm.Print_Area" localSheetId="20">TABLE7!$B$2:$K$70</definedName>
    <definedName name="_xlnm.Print_Area" localSheetId="21">TABLE8a!$B$2:$K$76</definedName>
    <definedName name="_xlnm.Print_Area" localSheetId="22">TABLE8b!$B$2:$K$76</definedName>
    <definedName name="pt_def020" localSheetId="19">[1]data!$D$300:$BG$300</definedName>
    <definedName name="pt_def020">data!$D$300:$BG$300</definedName>
    <definedName name="pt_def023" localSheetId="19">[1]data!$D$307:$BG$307</definedName>
    <definedName name="pt_def023">data!$D$307:$BG$307</definedName>
    <definedName name="pt_def024" localSheetId="19">[1]data!$D$304:$BG$304</definedName>
    <definedName name="pt_def024">data!$D$304:$BG$304</definedName>
    <definedName name="pt_def040" localSheetId="19">[1]data!$D$299:$BG$299</definedName>
    <definedName name="pt_def040">data!$D$299:$BG$299</definedName>
    <definedName name="pt_def042" localSheetId="19">[1]data!$D$301:$BG$301</definedName>
    <definedName name="pt_def042">data!$D$301:$BG$301</definedName>
    <definedName name="pt_def043" localSheetId="19">[1]data!$D$302:$BG$302</definedName>
    <definedName name="pt_def043">data!$D$302:$BG$302</definedName>
    <definedName name="pt_def047" localSheetId="19">[1]data!$D$303:$BG$303</definedName>
    <definedName name="pt_def047">data!$D$303:$BG$303</definedName>
    <definedName name="pt_dpq013" localSheetId="19">[1]data!$D$308:$BG$308</definedName>
    <definedName name="pt_dpq013">data!$D$308:$BG$308</definedName>
    <definedName name="pt_dpr025" localSheetId="19">[1]data!$D$310:$BG$310</definedName>
    <definedName name="pt_dpr025">data!$D$310:$BG$310</definedName>
    <definedName name="pt_dpr026" localSheetId="19">[1]data!$D$309:$BG$309</definedName>
    <definedName name="pt_dpr026">data!$D$309:$BG$309</definedName>
    <definedName name="pt_dpr032" localSheetId="19">[1]data!$D$312:$BG$312</definedName>
    <definedName name="pt_dpr032">data!$D$312:$BG$312</definedName>
    <definedName name="pt_dpr035" localSheetId="19">[1]data!$D$311:$BG$311</definedName>
    <definedName name="pt_dpr035">data!$D$311:$BG$311</definedName>
    <definedName name="pt_efi011" localSheetId="19">[1]data!$D$305:$BG$305</definedName>
    <definedName name="pt_efi011">data!$D$305:$BG$305</definedName>
    <definedName name="pt_efi016" localSheetId="19">[1]data!$D$306:$BG$306</definedName>
    <definedName name="pt_efi016">data!$D$306:$BG$306</definedName>
    <definedName name="ro_def020" localSheetId="19">[1]data!$D$314:$BG$314</definedName>
    <definedName name="ro_def020">data!$D$314:$BG$314</definedName>
    <definedName name="ro_def023" localSheetId="19">[1]data!$D$321:$BG$321</definedName>
    <definedName name="ro_def023">data!$D$321:$BG$321</definedName>
    <definedName name="ro_def024" localSheetId="19">[1]data!$D$318:$BG$318</definedName>
    <definedName name="ro_def024">data!$D$318:$BG$318</definedName>
    <definedName name="ro_def040" localSheetId="19">[1]data!$D$313:$BG$313</definedName>
    <definedName name="ro_def040">data!$D$313:$BG$313</definedName>
    <definedName name="ro_def042" localSheetId="19">[1]data!$D$315:$BG$315</definedName>
    <definedName name="ro_def042">data!$D$315:$BG$315</definedName>
    <definedName name="ro_def043" localSheetId="19">[1]data!$D$316:$BG$316</definedName>
    <definedName name="ro_def043">data!$D$316:$BG$316</definedName>
    <definedName name="ro_def047" localSheetId="19">[1]data!$D$317:$BG$317</definedName>
    <definedName name="ro_def047">data!$D$317:$BG$317</definedName>
    <definedName name="ro_dpq013" localSheetId="19">[1]data!$D$322:$BG$322</definedName>
    <definedName name="ro_dpq013">data!$D$322:$BG$322</definedName>
    <definedName name="ro_dpr025" localSheetId="19">[1]data!$D$324:$BG$324</definedName>
    <definedName name="ro_dpr025">data!$D$324:$BG$324</definedName>
    <definedName name="ro_dpr026" localSheetId="19">[1]data!$D$323:$BG$323</definedName>
    <definedName name="ro_dpr026">data!$D$323:$BG$323</definedName>
    <definedName name="ro_dpr032" localSheetId="19">[1]data!$D$326:$BG$326</definedName>
    <definedName name="ro_dpr032">data!$D$326:$BG$326</definedName>
    <definedName name="ro_dpr035" localSheetId="19">[1]data!$D$325:$BG$325</definedName>
    <definedName name="ro_dpr035">data!$D$325:$BG$325</definedName>
    <definedName name="ro_efi011" localSheetId="19">[1]data!$D$319:$BG$319</definedName>
    <definedName name="ro_efi011">data!$D$319:$BG$319</definedName>
    <definedName name="ro_efi016" localSheetId="19">[1]data!$D$320:$BG$320</definedName>
    <definedName name="ro_efi016">data!$D$320:$BG$320</definedName>
    <definedName name="si_def020" localSheetId="19">[1]data!$D$342:$BG$342</definedName>
    <definedName name="si_def020">data!$D$342:$BG$342</definedName>
    <definedName name="si_def023" localSheetId="19">[1]data!$D$349:$BG$349</definedName>
    <definedName name="si_def023">data!$D$349:$BG$349</definedName>
    <definedName name="si_def024" localSheetId="19">[1]data!$D$346:$BG$346</definedName>
    <definedName name="si_def024">data!$D$346:$BG$346</definedName>
    <definedName name="si_def040" localSheetId="19">[1]data!$D$341:$BG$341</definedName>
    <definedName name="si_def040">data!$D$341:$BG$341</definedName>
    <definedName name="si_def042" localSheetId="19">[1]data!$D$343:$BG$343</definedName>
    <definedName name="si_def042">data!$D$343:$BG$343</definedName>
    <definedName name="si_def043" localSheetId="19">[1]data!$D$344:$BG$344</definedName>
    <definedName name="si_def043">data!$D$344:$BG$344</definedName>
    <definedName name="si_def047" localSheetId="19">[1]data!$D$345:$BG$345</definedName>
    <definedName name="si_def047">data!$D$345:$BG$345</definedName>
    <definedName name="si_dpq013" localSheetId="19">[1]data!$D$350:$BG$350</definedName>
    <definedName name="si_dpq013">data!$D$350:$BG$350</definedName>
    <definedName name="si_dpr025" localSheetId="19">[1]data!$D$352:$BG$352</definedName>
    <definedName name="si_dpr025">data!$D$352:$BG$352</definedName>
    <definedName name="si_dpr026" localSheetId="19">[1]data!$D$351:$BG$351</definedName>
    <definedName name="si_dpr026">data!$D$351:$BG$351</definedName>
    <definedName name="si_dpr032" localSheetId="19">[1]data!$D$354:$BG$354</definedName>
    <definedName name="si_dpr032">data!$D$354:$BG$354</definedName>
    <definedName name="si_dpr035" localSheetId="19">[1]data!$D$353:$BG$353</definedName>
    <definedName name="si_dpr035">data!$D$353:$BG$353</definedName>
    <definedName name="si_efi011" localSheetId="19">[1]data!$D$347:$BG$347</definedName>
    <definedName name="si_efi011">data!$D$347:$BG$347</definedName>
    <definedName name="si_efi016" localSheetId="19">[1]data!$D$348:$BG$348</definedName>
    <definedName name="si_efi016">data!$D$348:$BG$348</definedName>
    <definedName name="sk_def020" localSheetId="19">[1]data!$D$328:$BG$328</definedName>
    <definedName name="sk_def020">data!$D$328:$BG$328</definedName>
    <definedName name="sk_def023" localSheetId="19">[1]data!$D$335:$BG$335</definedName>
    <definedName name="sk_def023">data!$D$335:$BG$335</definedName>
    <definedName name="sk_def024" localSheetId="19">[1]data!$D$332:$BG$332</definedName>
    <definedName name="sk_def024">data!$D$332:$BG$332</definedName>
    <definedName name="sk_def040" localSheetId="19">[1]data!$D$327:$BG$327</definedName>
    <definedName name="sk_def040">data!$D$327:$BG$327</definedName>
    <definedName name="sk_def042" localSheetId="19">[1]data!$D$329:$BG$329</definedName>
    <definedName name="sk_def042">data!$D$329:$BG$329</definedName>
    <definedName name="sk_def043" localSheetId="19">[1]data!$D$330:$BG$330</definedName>
    <definedName name="sk_def043">data!$D$330:$BG$330</definedName>
    <definedName name="sk_def047" localSheetId="19">[1]data!$D$331:$BG$331</definedName>
    <definedName name="sk_def047">data!$D$331:$BG$331</definedName>
    <definedName name="sk_dpq013" localSheetId="19">[1]data!$D$336:$BG$336</definedName>
    <definedName name="sk_dpq013">data!$D$336:$BG$336</definedName>
    <definedName name="sk_dpr025" localSheetId="19">[1]data!$D$338:$BG$338</definedName>
    <definedName name="sk_dpr025">data!$D$338:$BG$338</definedName>
    <definedName name="sk_dpr026" localSheetId="19">[1]data!$D$337:$BG$337</definedName>
    <definedName name="sk_dpr026">data!$D$337:$BG$337</definedName>
    <definedName name="sk_dpr032" localSheetId="19">[1]data!$D$340:$BG$340</definedName>
    <definedName name="sk_dpr032">data!$D$340:$BG$340</definedName>
    <definedName name="sk_dpr035" localSheetId="19">[1]data!$D$339:$BG$339</definedName>
    <definedName name="sk_dpr035">data!$D$339:$BG$339</definedName>
    <definedName name="sk_efi011" localSheetId="19">[1]data!$D$333:$BG$333</definedName>
    <definedName name="sk_efi011">data!$D$333:$BG$333</definedName>
    <definedName name="sk_efi016" localSheetId="19">[1]data!$D$334:$BG$334</definedName>
    <definedName name="sk_efi016">data!$D$334:$BG$334</definedName>
    <definedName name="to_def023" localSheetId="19">[1]data!$D$435:$BG$435</definedName>
    <definedName name="to_def023">data!$D$435:$BG$435</definedName>
    <definedName name="to_def024" localSheetId="19">[1]data!$D$432:$BG$432</definedName>
    <definedName name="to_def024">data!$D$432:$BG$432</definedName>
    <definedName name="to_def042" localSheetId="19">[1]data!$D$429:$BG$429</definedName>
    <definedName name="to_def042">data!$D$429:$BG$429</definedName>
    <definedName name="to_def043" localSheetId="19">[1]data!$D$430:$BG$430</definedName>
    <definedName name="to_def043">data!$D$430:$BG$430</definedName>
    <definedName name="to_def047" localSheetId="19">[1]data!$D$431:$BG$431</definedName>
    <definedName name="to_def047">data!$D$431:$BG$431</definedName>
    <definedName name="to_dpq013" localSheetId="19">[1]data!$D$436:$BG$436</definedName>
    <definedName name="to_dpq013">data!$D$436:$BG$436</definedName>
    <definedName name="to_efi011" localSheetId="19">[1]data!$D$433:$BG$433</definedName>
    <definedName name="to_efi011">data!$D$433:$BG$433</definedName>
    <definedName name="to_efi016" localSheetId="19">[1]data!$D$434:$BG$434</definedName>
    <definedName name="to_efi016">data!$D$434:$BG$434</definedName>
    <definedName name="tr_def020" localSheetId="19">[1]data!$D$370:$BG$370</definedName>
    <definedName name="tr_def020">data!$D$370:$BG$370</definedName>
    <definedName name="tr_def023" localSheetId="19">[1]data!$D$377:$BG$377</definedName>
    <definedName name="tr_def023">data!$D$377:$BG$377</definedName>
    <definedName name="tr_def024" localSheetId="19">[1]data!$D$374:$BG$374</definedName>
    <definedName name="tr_def024">data!$D$374:$BG$374</definedName>
    <definedName name="tr_def040" localSheetId="19">[1]data!$D$369:$BG$369</definedName>
    <definedName name="tr_def040">data!$D$369:$BG$369</definedName>
    <definedName name="tr_def042" localSheetId="19">[1]data!$D$371:$BG$371</definedName>
    <definedName name="tr_def042">data!$D$371:$BG$371</definedName>
    <definedName name="tr_def043" localSheetId="19">[1]data!$D$372:$BG$372</definedName>
    <definedName name="tr_def043">data!$D$372:$BG$372</definedName>
    <definedName name="tr_def047" localSheetId="19">[1]data!$D$373:$BG$373</definedName>
    <definedName name="tr_def047">data!$D$373:$BG$373</definedName>
    <definedName name="tr_dpq013" localSheetId="19">[1]data!$D$378:$BG$378</definedName>
    <definedName name="tr_dpq013">data!$D$378:$BG$378</definedName>
    <definedName name="tr_dpr025" localSheetId="19">[1]data!$D$380:$BG$380</definedName>
    <definedName name="tr_dpr025">data!$D$380:$BG$380</definedName>
    <definedName name="tr_dpr026" localSheetId="19">[1]data!$D$379:$BG$379</definedName>
    <definedName name="tr_dpr026">data!$D$379:$BG$379</definedName>
    <definedName name="tr_dpr032" localSheetId="19">[1]data!$D$382:$BG$382</definedName>
    <definedName name="tr_dpr032">data!$D$382:$BG$382</definedName>
    <definedName name="tr_dpr035" localSheetId="19">[1]data!$D$381:$BG$381</definedName>
    <definedName name="tr_dpr035">data!$D$381:$BG$381</definedName>
    <definedName name="tr_efi011" localSheetId="19">[1]data!$D$375:$BG$375</definedName>
    <definedName name="tr_efi011">data!$D$375:$BG$375</definedName>
    <definedName name="tr_efi016" localSheetId="19">[1]data!$D$376:$BG$376</definedName>
    <definedName name="tr_efi016">data!$D$376:$BG$376</definedName>
    <definedName name="us_def020" localSheetId="19">[1]data!$D$398:$BG$398</definedName>
    <definedName name="us_def020">data!$D$398:$BG$398</definedName>
    <definedName name="us_def023" localSheetId="19">[1]data!$D$405:$BG$405</definedName>
    <definedName name="us_def023">data!$D$405:$BG$405</definedName>
    <definedName name="us_def024" localSheetId="19">[1]data!$D$402:$BG$402</definedName>
    <definedName name="us_def024">data!$D$402:$BG$402</definedName>
    <definedName name="us_def040" localSheetId="19">[1]data!$D$397:$BG$397</definedName>
    <definedName name="us_def040">data!$D$397:$BG$397</definedName>
    <definedName name="us_def042" localSheetId="19">[1]data!$D$399:$BG$399</definedName>
    <definedName name="us_def042">data!$D$399:$BG$399</definedName>
    <definedName name="us_def043" localSheetId="19">[1]data!$D$400:$BG$400</definedName>
    <definedName name="us_def043">data!$D$400:$BG$400</definedName>
    <definedName name="us_def047" localSheetId="19">[1]data!$D$401:$BG$401</definedName>
    <definedName name="us_def047">data!$D$401:$BG$401</definedName>
    <definedName name="us_dpq013" localSheetId="19">[1]data!$D$406:$BG$406</definedName>
    <definedName name="us_dpq013">data!$D$406:$BG$406</definedName>
    <definedName name="us_dpr025" localSheetId="19">[1]data!$D$408:$BG$408</definedName>
    <definedName name="us_dpr025">data!$D$408:$BG$408</definedName>
    <definedName name="us_dpr026" localSheetId="19">[1]data!$D$407:$BG$407</definedName>
    <definedName name="us_dpr026">data!$D$407:$BG$407</definedName>
    <definedName name="us_dpr032" localSheetId="19">[1]data!$D$410:$BG$410</definedName>
    <definedName name="us_dpr032">data!$D$410:$BG$410</definedName>
    <definedName name="us_dpr035" localSheetId="19">[1]data!$D$409:$BG$409</definedName>
    <definedName name="us_dpr035">data!$D$409:$BG$409</definedName>
    <definedName name="us_efi011" localSheetId="19">[1]data!$D$403:$BG$403</definedName>
    <definedName name="us_efi011">data!$D$403:$BG$403</definedName>
    <definedName name="us_efi016" localSheetId="19">[1]data!$D$404:$BG$404</definedName>
    <definedName name="us_efi016">data!$D$404:$BG$404</definedName>
  </definedNames>
  <calcPr calcId="152511"/>
</workbook>
</file>

<file path=xl/calcChain.xml><?xml version="1.0" encoding="utf-8"?>
<calcChain xmlns="http://schemas.openxmlformats.org/spreadsheetml/2006/main">
  <c r="K41" i="138" l="1"/>
  <c r="L41" i="138"/>
  <c r="M41" i="138"/>
  <c r="N41" i="138"/>
  <c r="O41" i="138"/>
  <c r="P41" i="138"/>
  <c r="Q41" i="138"/>
  <c r="R41" i="138"/>
  <c r="S41" i="138"/>
  <c r="K37" i="138"/>
  <c r="L37" i="138"/>
  <c r="M37" i="138"/>
  <c r="N37" i="138"/>
  <c r="O37" i="138"/>
  <c r="P37" i="138"/>
  <c r="Q37" i="138"/>
  <c r="R37" i="138"/>
  <c r="S37" i="138"/>
  <c r="S34" i="138"/>
  <c r="R34" i="138"/>
  <c r="Q34" i="138"/>
  <c r="L34" i="138"/>
  <c r="M34" i="138"/>
  <c r="N34" i="138"/>
  <c r="O34" i="138"/>
  <c r="P34" i="138"/>
  <c r="K34" i="138"/>
  <c r="K33" i="138"/>
  <c r="L45" i="138"/>
  <c r="M45" i="138"/>
  <c r="N45" i="138"/>
  <c r="O45" i="138"/>
  <c r="P45" i="138"/>
  <c r="Q45" i="138"/>
  <c r="R45" i="138"/>
  <c r="S45" i="138"/>
  <c r="L46" i="138"/>
  <c r="M46" i="138"/>
  <c r="N46" i="138"/>
  <c r="O46" i="138"/>
  <c r="P46" i="138"/>
  <c r="Q46" i="138"/>
  <c r="R46" i="138"/>
  <c r="S46" i="138"/>
  <c r="L47" i="138"/>
  <c r="M47" i="138"/>
  <c r="N47" i="138"/>
  <c r="O47" i="138"/>
  <c r="P47" i="138"/>
  <c r="Q47" i="138"/>
  <c r="R47" i="138"/>
  <c r="S47" i="138"/>
  <c r="L48" i="138"/>
  <c r="M48" i="138"/>
  <c r="N48" i="138"/>
  <c r="O48" i="138"/>
  <c r="P48" i="138"/>
  <c r="Q48" i="138"/>
  <c r="R48" i="138"/>
  <c r="S48" i="138"/>
  <c r="L49" i="138"/>
  <c r="M49" i="138"/>
  <c r="N49" i="138"/>
  <c r="O49" i="138"/>
  <c r="P49" i="138"/>
  <c r="Q49" i="138"/>
  <c r="R49" i="138"/>
  <c r="S49" i="138"/>
  <c r="L50" i="138"/>
  <c r="M50" i="138"/>
  <c r="N50" i="138"/>
  <c r="O50" i="138"/>
  <c r="P50" i="138"/>
  <c r="Q50" i="138"/>
  <c r="R50" i="138"/>
  <c r="S50" i="138"/>
  <c r="L51" i="138"/>
  <c r="M51" i="138"/>
  <c r="N51" i="138"/>
  <c r="O51" i="138"/>
  <c r="P51" i="138"/>
  <c r="Q51" i="138"/>
  <c r="R51" i="138"/>
  <c r="S51" i="138"/>
  <c r="L52" i="138"/>
  <c r="M52" i="138"/>
  <c r="N52" i="138"/>
  <c r="O52" i="138"/>
  <c r="P52" i="138"/>
  <c r="Q52" i="138"/>
  <c r="R52" i="138"/>
  <c r="S52" i="138"/>
  <c r="L53" i="138"/>
  <c r="M53" i="138"/>
  <c r="N53" i="138"/>
  <c r="O53" i="138"/>
  <c r="P53" i="138"/>
  <c r="Q53" i="138"/>
  <c r="R53" i="138"/>
  <c r="S53" i="138"/>
  <c r="L54" i="138"/>
  <c r="M54" i="138"/>
  <c r="N54" i="138"/>
  <c r="O54" i="138"/>
  <c r="P54" i="138"/>
  <c r="Q54" i="138"/>
  <c r="R54" i="138"/>
  <c r="S54" i="138"/>
  <c r="L55" i="138"/>
  <c r="M55" i="138"/>
  <c r="N55" i="138"/>
  <c r="O55" i="138"/>
  <c r="P55" i="138"/>
  <c r="Q55" i="138"/>
  <c r="R55" i="138"/>
  <c r="S55" i="138"/>
  <c r="L56" i="138"/>
  <c r="M56" i="138"/>
  <c r="N56" i="138"/>
  <c r="O56" i="138"/>
  <c r="P56" i="138"/>
  <c r="Q56" i="138"/>
  <c r="R56" i="138"/>
  <c r="S56" i="138"/>
  <c r="L57" i="138"/>
  <c r="M57" i="138"/>
  <c r="N57" i="138"/>
  <c r="O57" i="138"/>
  <c r="P57" i="138"/>
  <c r="Q57" i="138"/>
  <c r="R57" i="138"/>
  <c r="S57" i="138"/>
  <c r="L58" i="138"/>
  <c r="M58" i="138"/>
  <c r="N58" i="138"/>
  <c r="O58" i="138"/>
  <c r="P58" i="138"/>
  <c r="Q58" i="138"/>
  <c r="R58" i="138"/>
  <c r="S58" i="138"/>
  <c r="L59" i="138"/>
  <c r="M59" i="138"/>
  <c r="N59" i="138"/>
  <c r="O59" i="138"/>
  <c r="P59" i="138"/>
  <c r="Q59" i="138"/>
  <c r="R59" i="138"/>
  <c r="S59" i="138"/>
  <c r="L60" i="138"/>
  <c r="M60" i="138"/>
  <c r="N60" i="138"/>
  <c r="O60" i="138"/>
  <c r="P60" i="138"/>
  <c r="Q60" i="138"/>
  <c r="R60" i="138"/>
  <c r="S60" i="138"/>
  <c r="L61" i="138"/>
  <c r="M61" i="138"/>
  <c r="N61" i="138"/>
  <c r="O61" i="138"/>
  <c r="P61" i="138"/>
  <c r="Q61" i="138"/>
  <c r="R61" i="138"/>
  <c r="S61" i="138"/>
  <c r="L62" i="138"/>
  <c r="M62" i="138"/>
  <c r="N62" i="138"/>
  <c r="O62" i="138"/>
  <c r="P62" i="138"/>
  <c r="Q62" i="138"/>
  <c r="R62" i="138"/>
  <c r="S62" i="138"/>
  <c r="L63" i="138"/>
  <c r="M63" i="138"/>
  <c r="N63" i="138"/>
  <c r="O63" i="138"/>
  <c r="P63" i="138"/>
  <c r="Q63" i="138"/>
  <c r="R63" i="138"/>
  <c r="S63" i="138"/>
  <c r="L64" i="138"/>
  <c r="M64" i="138"/>
  <c r="N64" i="138"/>
  <c r="O64" i="138"/>
  <c r="P64" i="138"/>
  <c r="Q64" i="138"/>
  <c r="R64" i="138"/>
  <c r="S64" i="138"/>
  <c r="L65" i="138"/>
  <c r="M65" i="138"/>
  <c r="N65" i="138"/>
  <c r="O65" i="138"/>
  <c r="P65" i="138"/>
  <c r="Q65" i="138"/>
  <c r="R65" i="138"/>
  <c r="S65" i="138"/>
  <c r="L66" i="138"/>
  <c r="M66" i="138"/>
  <c r="N66" i="138"/>
  <c r="O66" i="138"/>
  <c r="P66" i="138"/>
  <c r="Q66" i="138"/>
  <c r="R66" i="138"/>
  <c r="S66" i="138"/>
  <c r="L67" i="138"/>
  <c r="M67" i="138"/>
  <c r="N67" i="138"/>
  <c r="O67" i="138"/>
  <c r="P67" i="138"/>
  <c r="Q67" i="138"/>
  <c r="R67" i="138"/>
  <c r="S67" i="138"/>
  <c r="L68" i="138"/>
  <c r="M68" i="138"/>
  <c r="N68" i="138"/>
  <c r="O68" i="138"/>
  <c r="P68" i="138"/>
  <c r="Q68" i="138"/>
  <c r="R68" i="138"/>
  <c r="S68" i="138"/>
  <c r="L69" i="138"/>
  <c r="M69" i="138"/>
  <c r="N69" i="138"/>
  <c r="O69" i="138"/>
  <c r="P69" i="138"/>
  <c r="Q69" i="138"/>
  <c r="R69" i="138"/>
  <c r="S69" i="138"/>
  <c r="L70" i="138"/>
  <c r="M70" i="138"/>
  <c r="N70" i="138"/>
  <c r="O70" i="138"/>
  <c r="P70" i="138"/>
  <c r="Q70" i="138"/>
  <c r="R70" i="138"/>
  <c r="S70" i="138"/>
  <c r="L71" i="138"/>
  <c r="M71" i="138"/>
  <c r="N71" i="138"/>
  <c r="O71" i="138"/>
  <c r="P71" i="138"/>
  <c r="Q71" i="138"/>
  <c r="R71" i="138"/>
  <c r="S71" i="138"/>
  <c r="L72" i="138"/>
  <c r="M72" i="138"/>
  <c r="N72" i="138"/>
  <c r="O72" i="138"/>
  <c r="P72" i="138"/>
  <c r="Q72" i="138"/>
  <c r="R72" i="138"/>
  <c r="S72" i="138"/>
  <c r="L73" i="138"/>
  <c r="M73" i="138"/>
  <c r="N73" i="138"/>
  <c r="O73" i="138"/>
  <c r="P73" i="138"/>
  <c r="Q73" i="138"/>
  <c r="R73" i="138"/>
  <c r="S73" i="138"/>
  <c r="Q75" i="138" l="1"/>
  <c r="Q74" i="138"/>
  <c r="M74" i="138"/>
  <c r="M75" i="138"/>
  <c r="S75" i="138"/>
  <c r="S74" i="138"/>
  <c r="O75" i="138"/>
  <c r="O74" i="138"/>
  <c r="R75" i="138"/>
  <c r="R74" i="138"/>
  <c r="N75" i="138"/>
  <c r="N74" i="138"/>
  <c r="P75" i="138"/>
  <c r="P74" i="138"/>
  <c r="L75" i="138"/>
  <c r="L74" i="138"/>
  <c r="C31" i="128" l="1"/>
  <c r="D31" i="128"/>
  <c r="E31" i="128"/>
  <c r="G31" i="128"/>
  <c r="H31" i="128"/>
  <c r="I31" i="128"/>
  <c r="J31" i="128"/>
  <c r="K31" i="128"/>
  <c r="F31" i="128"/>
  <c r="C30" i="128"/>
  <c r="D30" i="128"/>
  <c r="E30" i="128"/>
  <c r="G30" i="128"/>
  <c r="H30" i="128"/>
  <c r="I30" i="128"/>
  <c r="J30" i="128"/>
  <c r="K30" i="128"/>
  <c r="F30" i="128"/>
  <c r="C29" i="128"/>
  <c r="D29" i="128"/>
  <c r="E29" i="128"/>
  <c r="G29" i="128"/>
  <c r="H29" i="128"/>
  <c r="I29" i="128"/>
  <c r="J29" i="128"/>
  <c r="K29" i="128"/>
  <c r="F29" i="128"/>
  <c r="C28" i="128"/>
  <c r="D28" i="128"/>
  <c r="E28" i="128"/>
  <c r="G28" i="128"/>
  <c r="H28" i="128"/>
  <c r="I28" i="128"/>
  <c r="J28" i="128"/>
  <c r="K28" i="128"/>
  <c r="F28" i="128"/>
  <c r="C27" i="128"/>
  <c r="D27" i="128"/>
  <c r="E27" i="128"/>
  <c r="G27" i="128"/>
  <c r="H27" i="128"/>
  <c r="I27" i="128"/>
  <c r="J27" i="128"/>
  <c r="K27" i="128"/>
  <c r="F27" i="128"/>
  <c r="C26" i="128"/>
  <c r="D26" i="128"/>
  <c r="E26" i="128"/>
  <c r="G26" i="128"/>
  <c r="H26" i="128"/>
  <c r="I26" i="128"/>
  <c r="J26" i="128"/>
  <c r="K26" i="128"/>
  <c r="F26" i="128"/>
  <c r="C25" i="128"/>
  <c r="D25" i="128"/>
  <c r="E25" i="128"/>
  <c r="G25" i="128"/>
  <c r="H25" i="128"/>
  <c r="I25" i="128"/>
  <c r="J25" i="128"/>
  <c r="K25" i="128"/>
  <c r="F25" i="128"/>
  <c r="C24" i="128"/>
  <c r="D24" i="128"/>
  <c r="E24" i="128"/>
  <c r="G24" i="128"/>
  <c r="H24" i="128"/>
  <c r="I24" i="128"/>
  <c r="J24" i="128"/>
  <c r="K24" i="128"/>
  <c r="F24" i="128"/>
  <c r="C23" i="128"/>
  <c r="D23" i="128"/>
  <c r="E23" i="128"/>
  <c r="G23" i="128"/>
  <c r="H23" i="128"/>
  <c r="I23" i="128"/>
  <c r="J23" i="128"/>
  <c r="K23" i="128"/>
  <c r="F23" i="128"/>
  <c r="C22" i="128"/>
  <c r="D22" i="128"/>
  <c r="E22" i="128"/>
  <c r="G22" i="128"/>
  <c r="H22" i="128"/>
  <c r="I22" i="128"/>
  <c r="J22" i="128"/>
  <c r="K22" i="128"/>
  <c r="F22" i="128"/>
  <c r="I21" i="128"/>
  <c r="J21" i="128"/>
  <c r="K21" i="128"/>
  <c r="C20" i="128"/>
  <c r="D20" i="128"/>
  <c r="E20" i="128"/>
  <c r="G20" i="128"/>
  <c r="H20" i="128"/>
  <c r="I20" i="128"/>
  <c r="J20" i="128"/>
  <c r="K20" i="128"/>
  <c r="F20" i="128"/>
  <c r="C19" i="128"/>
  <c r="D19" i="128"/>
  <c r="E19" i="128"/>
  <c r="G19" i="128"/>
  <c r="H19" i="128"/>
  <c r="I19" i="128"/>
  <c r="J19" i="128"/>
  <c r="K19" i="128"/>
  <c r="F19" i="128"/>
  <c r="C18" i="128"/>
  <c r="D18" i="128"/>
  <c r="E18" i="128"/>
  <c r="G18" i="128"/>
  <c r="H18" i="128"/>
  <c r="I18" i="128"/>
  <c r="J18" i="128"/>
  <c r="K18" i="128"/>
  <c r="F18" i="128"/>
  <c r="C17" i="128"/>
  <c r="D17" i="128"/>
  <c r="E17" i="128"/>
  <c r="G17" i="128"/>
  <c r="H17" i="128"/>
  <c r="I17" i="128"/>
  <c r="J17" i="128"/>
  <c r="K17" i="128"/>
  <c r="F17" i="128"/>
  <c r="C16" i="128"/>
  <c r="D16" i="128"/>
  <c r="E16" i="128"/>
  <c r="G16" i="128"/>
  <c r="H16" i="128"/>
  <c r="I16" i="128"/>
  <c r="J16" i="128"/>
  <c r="K16" i="128"/>
  <c r="F16" i="128"/>
  <c r="C15" i="128"/>
  <c r="D15" i="128"/>
  <c r="E15" i="128"/>
  <c r="G15" i="128"/>
  <c r="H15" i="128"/>
  <c r="I15" i="128"/>
  <c r="J15" i="128"/>
  <c r="K15" i="128"/>
  <c r="F15" i="128"/>
  <c r="C14" i="128"/>
  <c r="D14" i="128"/>
  <c r="E14" i="128"/>
  <c r="G14" i="128"/>
  <c r="H14" i="128"/>
  <c r="I14" i="128"/>
  <c r="J14" i="128"/>
  <c r="K14" i="128"/>
  <c r="F14" i="128"/>
  <c r="C13" i="128"/>
  <c r="D13" i="128"/>
  <c r="E13" i="128"/>
  <c r="G13" i="128"/>
  <c r="H13" i="128"/>
  <c r="I13" i="128"/>
  <c r="J13" i="128"/>
  <c r="K13" i="128"/>
  <c r="F13" i="128"/>
  <c r="C12" i="128"/>
  <c r="D12" i="128"/>
  <c r="E12" i="128"/>
  <c r="G12" i="128"/>
  <c r="H12" i="128"/>
  <c r="I12" i="128"/>
  <c r="J12" i="128"/>
  <c r="K12" i="128"/>
  <c r="F12" i="128"/>
  <c r="C11" i="128"/>
  <c r="D11" i="128"/>
  <c r="E11" i="128"/>
  <c r="G11" i="128"/>
  <c r="H11" i="128"/>
  <c r="I11" i="128"/>
  <c r="J11" i="128"/>
  <c r="K11" i="128"/>
  <c r="F11" i="128"/>
  <c r="C10" i="128"/>
  <c r="D10" i="128"/>
  <c r="E10" i="128"/>
  <c r="G10" i="128"/>
  <c r="H10" i="128"/>
  <c r="I10" i="128"/>
  <c r="J10" i="128"/>
  <c r="K10" i="128"/>
  <c r="F10" i="128"/>
  <c r="C9" i="128"/>
  <c r="D9" i="128"/>
  <c r="E9" i="128"/>
  <c r="G9" i="128"/>
  <c r="H9" i="128"/>
  <c r="I9" i="128"/>
  <c r="J9" i="128"/>
  <c r="K9" i="128"/>
  <c r="F9" i="128"/>
  <c r="D8" i="128"/>
  <c r="E8" i="128"/>
  <c r="G8" i="128"/>
  <c r="H8" i="128"/>
  <c r="I8" i="128"/>
  <c r="J8" i="128"/>
  <c r="K8" i="128"/>
  <c r="F8" i="128"/>
  <c r="C7" i="128"/>
  <c r="D7" i="128"/>
  <c r="E7" i="128"/>
  <c r="G7" i="128"/>
  <c r="H7" i="128"/>
  <c r="I7" i="128"/>
  <c r="J7" i="128"/>
  <c r="K7" i="128"/>
  <c r="F7" i="128"/>
  <c r="C6" i="128"/>
  <c r="D6" i="128"/>
  <c r="E6" i="128"/>
  <c r="G6" i="128"/>
  <c r="H6" i="128"/>
  <c r="I6" i="128"/>
  <c r="J6" i="128"/>
  <c r="K6" i="128"/>
  <c r="F6" i="128"/>
  <c r="D5" i="128"/>
  <c r="E5" i="128"/>
  <c r="G5" i="128"/>
  <c r="H5" i="128"/>
  <c r="F5" i="128"/>
  <c r="F21" i="128" l="1"/>
  <c r="F33" i="128" s="1"/>
  <c r="E41" i="138"/>
  <c r="E34" i="138"/>
  <c r="W34" i="138" s="1"/>
  <c r="H21" i="128"/>
  <c r="H33" i="128" s="1"/>
  <c r="G41" i="138"/>
  <c r="G34" i="138"/>
  <c r="Y34" i="138" s="1"/>
  <c r="C21" i="128"/>
  <c r="B34" i="138"/>
  <c r="T34" i="138" s="1"/>
  <c r="B41" i="138"/>
  <c r="K32" i="128"/>
  <c r="J37" i="138"/>
  <c r="G32" i="128"/>
  <c r="F37" i="138"/>
  <c r="K5" i="128"/>
  <c r="K33" i="128" s="1"/>
  <c r="J34" i="138"/>
  <c r="AB34" i="138" s="1"/>
  <c r="J41" i="138"/>
  <c r="G21" i="128"/>
  <c r="G33" i="128" s="1"/>
  <c r="U33" i="128" s="1"/>
  <c r="F41" i="138"/>
  <c r="F34" i="138"/>
  <c r="X34" i="138" s="1"/>
  <c r="J32" i="128"/>
  <c r="I37" i="138"/>
  <c r="E32" i="128"/>
  <c r="D37" i="138"/>
  <c r="E21" i="128"/>
  <c r="E33" i="128" s="1"/>
  <c r="D41" i="138"/>
  <c r="D34" i="138"/>
  <c r="V34" i="138" s="1"/>
  <c r="I32" i="128"/>
  <c r="H37" i="138"/>
  <c r="D32" i="128"/>
  <c r="C37" i="138"/>
  <c r="U37" i="138" s="1"/>
  <c r="J5" i="128"/>
  <c r="J33" i="128" s="1"/>
  <c r="I41" i="138"/>
  <c r="I34" i="138"/>
  <c r="AA34" i="138" s="1"/>
  <c r="I5" i="128"/>
  <c r="I33" i="128" s="1"/>
  <c r="H41" i="138"/>
  <c r="H34" i="138"/>
  <c r="Z34" i="138" s="1"/>
  <c r="D21" i="128"/>
  <c r="C41" i="138"/>
  <c r="C34" i="138"/>
  <c r="U34" i="138" s="1"/>
  <c r="F32" i="128"/>
  <c r="E37" i="138"/>
  <c r="H32" i="128"/>
  <c r="G37" i="138"/>
  <c r="C32" i="128"/>
  <c r="B37" i="138"/>
  <c r="B39" i="138" s="1"/>
  <c r="B33" i="138"/>
  <c r="T33" i="138" s="1"/>
  <c r="T4" i="138"/>
  <c r="C5" i="128"/>
  <c r="D33" i="128"/>
  <c r="C8" i="128"/>
  <c r="I33" i="138"/>
  <c r="D33" i="138"/>
  <c r="H33" i="138"/>
  <c r="G33" i="138"/>
  <c r="C33" i="138"/>
  <c r="E33" i="138"/>
  <c r="J33" i="138"/>
  <c r="F33" i="138"/>
  <c r="W33" i="128" l="1"/>
  <c r="T33" i="128"/>
  <c r="Y33" i="128"/>
  <c r="C33" i="128"/>
  <c r="R33" i="128" s="1"/>
  <c r="R5" i="128"/>
  <c r="V33" i="128"/>
  <c r="S33" i="128"/>
  <c r="X33" i="128"/>
  <c r="C40" i="139" l="1"/>
  <c r="C42" i="139" s="1"/>
  <c r="AJ64" i="128" l="1"/>
  <c r="AH64" i="128" l="1"/>
  <c r="C59" i="140" l="1"/>
  <c r="C58" i="140"/>
  <c r="C57" i="140"/>
  <c r="C44" i="140"/>
  <c r="C42" i="140"/>
  <c r="C37" i="140"/>
  <c r="C36" i="140"/>
  <c r="C26" i="140"/>
  <c r="B18" i="140" l="1"/>
  <c r="B16" i="140" l="1"/>
  <c r="B70" i="140"/>
  <c r="B53" i="140"/>
  <c r="C52" i="140"/>
  <c r="C51" i="140"/>
  <c r="B50" i="140"/>
  <c r="C34" i="140"/>
  <c r="C33" i="140"/>
  <c r="C32" i="140"/>
  <c r="C31" i="140"/>
  <c r="C30" i="140"/>
  <c r="C29" i="140"/>
  <c r="C28" i="140"/>
  <c r="C27" i="140"/>
  <c r="C25" i="140"/>
  <c r="C24" i="140"/>
  <c r="B23" i="140"/>
  <c r="D17" i="73" l="1"/>
  <c r="E17" i="73"/>
  <c r="F17" i="73"/>
  <c r="G17" i="73"/>
  <c r="H17" i="73"/>
  <c r="I17" i="73"/>
  <c r="J17" i="73"/>
  <c r="K17" i="73"/>
  <c r="L17" i="73"/>
  <c r="M17" i="73"/>
  <c r="N17" i="73"/>
  <c r="O17" i="73"/>
  <c r="P17" i="73"/>
  <c r="Q17" i="73"/>
  <c r="R17" i="73"/>
  <c r="S17" i="73"/>
  <c r="T17" i="73"/>
  <c r="U17" i="73"/>
  <c r="V17" i="73"/>
  <c r="W17" i="73"/>
  <c r="X17" i="73"/>
  <c r="Y17" i="73"/>
  <c r="Z17" i="73"/>
  <c r="AA17" i="73"/>
  <c r="AB17" i="73"/>
  <c r="AC17" i="73"/>
  <c r="AD17" i="73"/>
  <c r="AE17" i="73"/>
  <c r="AF17" i="73"/>
  <c r="AG17" i="73"/>
  <c r="C17" i="73"/>
  <c r="U16" i="138" l="1"/>
  <c r="V16" i="138"/>
  <c r="W16" i="138"/>
  <c r="X16" i="138"/>
  <c r="Y16" i="138"/>
  <c r="Z16" i="138"/>
  <c r="AA16" i="138"/>
  <c r="AB16" i="138"/>
  <c r="S38" i="128" l="1"/>
  <c r="AD51" i="128" l="1"/>
  <c r="AE51" i="128"/>
  <c r="AF51" i="128"/>
  <c r="AG51" i="128"/>
  <c r="AH51" i="128"/>
  <c r="AI51" i="128"/>
  <c r="AJ51" i="128"/>
  <c r="AC52" i="128"/>
  <c r="AC51" i="128"/>
  <c r="AD68" i="128" l="1"/>
  <c r="AE68" i="128"/>
  <c r="AF68" i="128"/>
  <c r="AG68" i="128"/>
  <c r="AH68" i="128"/>
  <c r="AI68" i="128"/>
  <c r="AJ68" i="128"/>
  <c r="AD69" i="128"/>
  <c r="AE69" i="128"/>
  <c r="AF69" i="128"/>
  <c r="AG69" i="128"/>
  <c r="AH69" i="128"/>
  <c r="AI69" i="128"/>
  <c r="AJ69" i="128"/>
  <c r="AC69" i="128"/>
  <c r="AC68" i="128"/>
  <c r="AC41" i="128"/>
  <c r="AD41" i="128"/>
  <c r="AE41" i="128"/>
  <c r="AF41" i="128"/>
  <c r="AG41" i="128"/>
  <c r="AH41" i="128"/>
  <c r="AI41" i="128"/>
  <c r="AJ41" i="128"/>
  <c r="AC42" i="128"/>
  <c r="AD42" i="128"/>
  <c r="AE42" i="128"/>
  <c r="AF42" i="128"/>
  <c r="AG42" i="128"/>
  <c r="AH42" i="128"/>
  <c r="AI42" i="128"/>
  <c r="AJ42" i="128"/>
  <c r="AC43" i="128"/>
  <c r="AD43" i="128"/>
  <c r="AE43" i="128"/>
  <c r="AF43" i="128"/>
  <c r="AG43" i="128"/>
  <c r="AH43" i="128"/>
  <c r="AI43" i="128"/>
  <c r="AJ43" i="128"/>
  <c r="AC44" i="128"/>
  <c r="AD44" i="128"/>
  <c r="AE44" i="128"/>
  <c r="AF44" i="128"/>
  <c r="AG44" i="128"/>
  <c r="AH44" i="128"/>
  <c r="AI44" i="128"/>
  <c r="AJ44" i="128"/>
  <c r="AC45" i="128"/>
  <c r="AD45" i="128"/>
  <c r="AE45" i="128"/>
  <c r="AF45" i="128"/>
  <c r="AG45" i="128"/>
  <c r="AH45" i="128"/>
  <c r="AI45" i="128"/>
  <c r="AJ45" i="128"/>
  <c r="AC46" i="128"/>
  <c r="AD46" i="128"/>
  <c r="AE46" i="128"/>
  <c r="AF46" i="128"/>
  <c r="AG46" i="128"/>
  <c r="AH46" i="128"/>
  <c r="AI46" i="128"/>
  <c r="AJ46" i="128"/>
  <c r="AC47" i="128"/>
  <c r="AD47" i="128"/>
  <c r="AE47" i="128"/>
  <c r="AF47" i="128"/>
  <c r="AG47" i="128"/>
  <c r="AH47" i="128"/>
  <c r="AI47" i="128"/>
  <c r="AJ47" i="128"/>
  <c r="AC48" i="128"/>
  <c r="AD48" i="128"/>
  <c r="AE48" i="128"/>
  <c r="AF48" i="128"/>
  <c r="AG48" i="128"/>
  <c r="AH48" i="128"/>
  <c r="AI48" i="128"/>
  <c r="AJ48" i="128"/>
  <c r="AC49" i="128"/>
  <c r="AD49" i="128"/>
  <c r="AE49" i="128"/>
  <c r="AF49" i="128"/>
  <c r="AG49" i="128"/>
  <c r="AH49" i="128"/>
  <c r="AI49" i="128"/>
  <c r="AJ49" i="128"/>
  <c r="AC50" i="128"/>
  <c r="AD50" i="128"/>
  <c r="AE50" i="128"/>
  <c r="AF50" i="128"/>
  <c r="AG50" i="128"/>
  <c r="AH50" i="128"/>
  <c r="AI50" i="128"/>
  <c r="AJ50" i="128"/>
  <c r="AD52" i="128"/>
  <c r="AE52" i="128"/>
  <c r="AF52" i="128"/>
  <c r="AG52" i="128"/>
  <c r="AH52" i="128"/>
  <c r="AI52" i="128"/>
  <c r="AJ52" i="128"/>
  <c r="AC53" i="128"/>
  <c r="AD53" i="128"/>
  <c r="AE53" i="128"/>
  <c r="AF53" i="128"/>
  <c r="AG53" i="128"/>
  <c r="AH53" i="128"/>
  <c r="AI53" i="128"/>
  <c r="AJ53" i="128"/>
  <c r="AC54" i="128"/>
  <c r="AD54" i="128"/>
  <c r="AE54" i="128"/>
  <c r="AF54" i="128"/>
  <c r="AG54" i="128"/>
  <c r="AH54" i="128"/>
  <c r="AI54" i="128"/>
  <c r="AJ54" i="128"/>
  <c r="AC55" i="128"/>
  <c r="AD55" i="128"/>
  <c r="AE55" i="128"/>
  <c r="AF55" i="128"/>
  <c r="AG55" i="128"/>
  <c r="AH55" i="128"/>
  <c r="AI55" i="128"/>
  <c r="AJ55" i="128"/>
  <c r="AC56" i="128"/>
  <c r="AD56" i="128"/>
  <c r="AE56" i="128"/>
  <c r="AF56" i="128"/>
  <c r="AG56" i="128"/>
  <c r="AH56" i="128"/>
  <c r="AI56" i="128"/>
  <c r="AJ56" i="128"/>
  <c r="AC57" i="128"/>
  <c r="AD57" i="128"/>
  <c r="AE57" i="128"/>
  <c r="AF57" i="128"/>
  <c r="AG57" i="128"/>
  <c r="AH57" i="128"/>
  <c r="AI57" i="128"/>
  <c r="AJ57" i="128"/>
  <c r="AC58" i="128"/>
  <c r="AD58" i="128"/>
  <c r="AE58" i="128"/>
  <c r="AF58" i="128"/>
  <c r="AG58" i="128"/>
  <c r="AH58" i="128"/>
  <c r="AI58" i="128"/>
  <c r="AJ58" i="128"/>
  <c r="AC59" i="128"/>
  <c r="AD59" i="128"/>
  <c r="AE59" i="128"/>
  <c r="AF59" i="128"/>
  <c r="AG59" i="128"/>
  <c r="AH59" i="128"/>
  <c r="AI59" i="128"/>
  <c r="AJ59" i="128"/>
  <c r="AC60" i="128"/>
  <c r="AD60" i="128"/>
  <c r="AE60" i="128"/>
  <c r="AF60" i="128"/>
  <c r="AG60" i="128"/>
  <c r="AH60" i="128"/>
  <c r="AI60" i="128"/>
  <c r="AJ60" i="128"/>
  <c r="AC61" i="128"/>
  <c r="AD61" i="128"/>
  <c r="AE61" i="128"/>
  <c r="AF61" i="128"/>
  <c r="AG61" i="128"/>
  <c r="AH61" i="128"/>
  <c r="AI61" i="128"/>
  <c r="AJ61" i="128"/>
  <c r="AC62" i="128"/>
  <c r="AD62" i="128"/>
  <c r="AE62" i="128"/>
  <c r="AF62" i="128"/>
  <c r="AG62" i="128"/>
  <c r="AH62" i="128"/>
  <c r="AI62" i="128"/>
  <c r="AJ62" i="128"/>
  <c r="AC63" i="128"/>
  <c r="AD63" i="128"/>
  <c r="AE63" i="128"/>
  <c r="AF63" i="128"/>
  <c r="AG63" i="128"/>
  <c r="AH63" i="128"/>
  <c r="AI63" i="128"/>
  <c r="AJ63" i="128"/>
  <c r="AC64" i="128"/>
  <c r="AD64" i="128"/>
  <c r="AE64" i="128"/>
  <c r="AF64" i="128"/>
  <c r="AG64" i="128"/>
  <c r="AI64" i="128"/>
  <c r="AC65" i="128"/>
  <c r="AD65" i="128"/>
  <c r="AE65" i="128"/>
  <c r="AF65" i="128"/>
  <c r="AG65" i="128"/>
  <c r="AH65" i="128"/>
  <c r="AI65" i="128"/>
  <c r="AJ65" i="128"/>
  <c r="AC66" i="128"/>
  <c r="AD66" i="128"/>
  <c r="AE66" i="128"/>
  <c r="AF66" i="128"/>
  <c r="AG66" i="128"/>
  <c r="AH66" i="128"/>
  <c r="AI66" i="128"/>
  <c r="AJ66" i="128"/>
  <c r="AD40" i="128"/>
  <c r="AE40" i="128"/>
  <c r="AF40" i="128"/>
  <c r="AG40" i="128"/>
  <c r="AH40" i="128"/>
  <c r="AI40" i="128"/>
  <c r="AJ40" i="128"/>
  <c r="AC40" i="128"/>
  <c r="T67" i="128" l="1"/>
  <c r="U67" i="128"/>
  <c r="V67" i="128"/>
  <c r="W67" i="128"/>
  <c r="X67" i="128"/>
  <c r="Y67" i="128"/>
  <c r="Z67" i="128"/>
  <c r="S67" i="128"/>
  <c r="S70" i="128" s="1"/>
  <c r="D67" i="128"/>
  <c r="E67" i="128"/>
  <c r="F67" i="128"/>
  <c r="AE67" i="128" s="1"/>
  <c r="G67" i="128"/>
  <c r="AF67" i="128" s="1"/>
  <c r="H67" i="128"/>
  <c r="I67" i="128"/>
  <c r="J67" i="128"/>
  <c r="AI67" i="128" s="1"/>
  <c r="K67" i="128"/>
  <c r="AJ67" i="128" s="1"/>
  <c r="L67" i="128"/>
  <c r="M67" i="128"/>
  <c r="N67" i="128"/>
  <c r="O67" i="128"/>
  <c r="P67" i="128"/>
  <c r="C67" i="128"/>
  <c r="Y38" i="128"/>
  <c r="Y70" i="128" s="1"/>
  <c r="Z38" i="128"/>
  <c r="X38" i="128"/>
  <c r="T38" i="128"/>
  <c r="U38" i="128"/>
  <c r="U70" i="128" s="1"/>
  <c r="V38" i="128"/>
  <c r="W38" i="128"/>
  <c r="J38" i="128"/>
  <c r="K38" i="128"/>
  <c r="I38" i="128"/>
  <c r="D38" i="128"/>
  <c r="E38" i="128"/>
  <c r="F38" i="128"/>
  <c r="G38" i="128"/>
  <c r="AF38" i="128" s="1"/>
  <c r="H38" i="128"/>
  <c r="AG38" i="128" s="1"/>
  <c r="C38" i="128"/>
  <c r="C71" i="128" s="1"/>
  <c r="AH67" i="128" l="1"/>
  <c r="AD67" i="128"/>
  <c r="AC38" i="128"/>
  <c r="AD38" i="128"/>
  <c r="X70" i="128"/>
  <c r="T70" i="128"/>
  <c r="AH38" i="128"/>
  <c r="W70" i="128"/>
  <c r="Z70" i="128"/>
  <c r="V70" i="128"/>
  <c r="E71" i="128"/>
  <c r="AD70" i="128" s="1"/>
  <c r="F71" i="128"/>
  <c r="AE70" i="128" s="1"/>
  <c r="AE38" i="128"/>
  <c r="G23" i="140" s="1"/>
  <c r="K71" i="128"/>
  <c r="AJ38" i="128"/>
  <c r="H23" i="140" s="1"/>
  <c r="J71" i="128"/>
  <c r="AI70" i="128" s="1"/>
  <c r="AI38" i="128"/>
  <c r="D71" i="128"/>
  <c r="AC70" i="128" s="1"/>
  <c r="AC67" i="128"/>
  <c r="H71" i="128"/>
  <c r="AG70" i="128" s="1"/>
  <c r="AG67" i="128"/>
  <c r="G71" i="128"/>
  <c r="AF70" i="128" s="1"/>
  <c r="I71" i="128"/>
  <c r="AH70" i="128" s="1"/>
  <c r="C35" i="128"/>
  <c r="C34" i="128"/>
  <c r="D35" i="128"/>
  <c r="E35" i="128"/>
  <c r="F35" i="128"/>
  <c r="G35" i="128"/>
  <c r="H35" i="128"/>
  <c r="I35" i="128"/>
  <c r="J35" i="128"/>
  <c r="K35" i="128"/>
  <c r="J34" i="128"/>
  <c r="K34" i="128"/>
  <c r="I34" i="128"/>
  <c r="D34" i="128"/>
  <c r="E34" i="128"/>
  <c r="F34" i="128"/>
  <c r="G34" i="128"/>
  <c r="H34" i="128"/>
  <c r="D36" i="128" l="1"/>
  <c r="W35" i="128"/>
  <c r="S35" i="128"/>
  <c r="Y34" i="128"/>
  <c r="AJ70" i="128"/>
  <c r="G36" i="128"/>
  <c r="F36" i="128"/>
  <c r="J36" i="128"/>
  <c r="V35" i="128"/>
  <c r="V34" i="128"/>
  <c r="Y35" i="128"/>
  <c r="U35" i="128"/>
  <c r="U34" i="128"/>
  <c r="C36" i="128"/>
  <c r="T34" i="128"/>
  <c r="R34" i="128"/>
  <c r="R35" i="128"/>
  <c r="I36" i="128"/>
  <c r="E36" i="128"/>
  <c r="W34" i="128"/>
  <c r="S34" i="128"/>
  <c r="H36" i="128"/>
  <c r="X35" i="128"/>
  <c r="T35" i="128"/>
  <c r="K36" i="128"/>
  <c r="X34" i="128"/>
  <c r="V36" i="128" l="1"/>
  <c r="S36" i="128"/>
  <c r="U36" i="128"/>
  <c r="R36" i="128"/>
  <c r="Y36" i="128"/>
  <c r="T36" i="128"/>
  <c r="W36" i="128"/>
  <c r="X36" i="128"/>
  <c r="B45" i="138" l="1"/>
  <c r="V45" i="138" s="1"/>
  <c r="B50" i="138"/>
  <c r="V50" i="138" s="1"/>
  <c r="C50" i="138"/>
  <c r="W50" i="138" s="1"/>
  <c r="D50" i="138"/>
  <c r="X50" i="138" s="1"/>
  <c r="E50" i="138"/>
  <c r="Y50" i="138" s="1"/>
  <c r="F50" i="138"/>
  <c r="Z50" i="138" s="1"/>
  <c r="G50" i="138"/>
  <c r="AA50" i="138" s="1"/>
  <c r="H50" i="138"/>
  <c r="AB50" i="138" s="1"/>
  <c r="I50" i="138"/>
  <c r="AC50" i="138" s="1"/>
  <c r="B51" i="138"/>
  <c r="V51" i="138" s="1"/>
  <c r="C51" i="138"/>
  <c r="W51" i="138" s="1"/>
  <c r="D51" i="138"/>
  <c r="X51" i="138" s="1"/>
  <c r="E51" i="138"/>
  <c r="Y51" i="138" s="1"/>
  <c r="F51" i="138"/>
  <c r="Z51" i="138" s="1"/>
  <c r="G51" i="138"/>
  <c r="AA51" i="138" s="1"/>
  <c r="H51" i="138"/>
  <c r="AB51" i="138" s="1"/>
  <c r="I51" i="138"/>
  <c r="AC51" i="138" s="1"/>
  <c r="B52" i="138"/>
  <c r="V52" i="138" s="1"/>
  <c r="C52" i="138"/>
  <c r="W52" i="138" s="1"/>
  <c r="D52" i="138"/>
  <c r="X52" i="138" s="1"/>
  <c r="E52" i="138"/>
  <c r="Y52" i="138" s="1"/>
  <c r="F52" i="138"/>
  <c r="Z52" i="138" s="1"/>
  <c r="G52" i="138"/>
  <c r="AA52" i="138" s="1"/>
  <c r="H52" i="138"/>
  <c r="AB52" i="138" s="1"/>
  <c r="I52" i="138"/>
  <c r="AC52" i="138" s="1"/>
  <c r="B53" i="138"/>
  <c r="V53" i="138" s="1"/>
  <c r="C53" i="138"/>
  <c r="W53" i="138" s="1"/>
  <c r="D53" i="138"/>
  <c r="X53" i="138" s="1"/>
  <c r="E53" i="138"/>
  <c r="Y53" i="138" s="1"/>
  <c r="F53" i="138"/>
  <c r="Z53" i="138" s="1"/>
  <c r="G53" i="138"/>
  <c r="AA53" i="138" s="1"/>
  <c r="H53" i="138"/>
  <c r="AB53" i="138" s="1"/>
  <c r="I53" i="138"/>
  <c r="AC53" i="138" s="1"/>
  <c r="B54" i="138"/>
  <c r="V54" i="138" s="1"/>
  <c r="C54" i="138"/>
  <c r="W54" i="138" s="1"/>
  <c r="D54" i="138"/>
  <c r="X54" i="138" s="1"/>
  <c r="E54" i="138"/>
  <c r="Y54" i="138" s="1"/>
  <c r="F54" i="138"/>
  <c r="Z54" i="138" s="1"/>
  <c r="G54" i="138"/>
  <c r="AA54" i="138" s="1"/>
  <c r="H54" i="138"/>
  <c r="AB54" i="138" s="1"/>
  <c r="I54" i="138"/>
  <c r="AC54" i="138" s="1"/>
  <c r="B55" i="138"/>
  <c r="V55" i="138" s="1"/>
  <c r="C55" i="138"/>
  <c r="W55" i="138" s="1"/>
  <c r="D55" i="138"/>
  <c r="X55" i="138" s="1"/>
  <c r="E55" i="138"/>
  <c r="Y55" i="138" s="1"/>
  <c r="F55" i="138"/>
  <c r="Z55" i="138" s="1"/>
  <c r="G55" i="138"/>
  <c r="AA55" i="138" s="1"/>
  <c r="H55" i="138"/>
  <c r="AB55" i="138" s="1"/>
  <c r="I55" i="138"/>
  <c r="AC55" i="138" s="1"/>
  <c r="B56" i="138"/>
  <c r="V56" i="138" s="1"/>
  <c r="C56" i="138"/>
  <c r="W56" i="138" s="1"/>
  <c r="D56" i="138"/>
  <c r="X56" i="138" s="1"/>
  <c r="E56" i="138"/>
  <c r="Y56" i="138" s="1"/>
  <c r="F56" i="138"/>
  <c r="Z56" i="138" s="1"/>
  <c r="G56" i="138"/>
  <c r="AA56" i="138" s="1"/>
  <c r="H56" i="138"/>
  <c r="AB56" i="138" s="1"/>
  <c r="I56" i="138"/>
  <c r="AC56" i="138" s="1"/>
  <c r="B57" i="138"/>
  <c r="V57" i="138" s="1"/>
  <c r="C57" i="138"/>
  <c r="W57" i="138" s="1"/>
  <c r="D57" i="138"/>
  <c r="X57" i="138" s="1"/>
  <c r="E57" i="138"/>
  <c r="Y57" i="138" s="1"/>
  <c r="F57" i="138"/>
  <c r="Z57" i="138" s="1"/>
  <c r="G57" i="138"/>
  <c r="AA57" i="138" s="1"/>
  <c r="H57" i="138"/>
  <c r="AB57" i="138" s="1"/>
  <c r="I57" i="138"/>
  <c r="AC57" i="138" s="1"/>
  <c r="B58" i="138"/>
  <c r="V58" i="138" s="1"/>
  <c r="C58" i="138"/>
  <c r="W58" i="138" s="1"/>
  <c r="D58" i="138"/>
  <c r="X58" i="138" s="1"/>
  <c r="E58" i="138"/>
  <c r="Y58" i="138" s="1"/>
  <c r="F58" i="138"/>
  <c r="Z58" i="138" s="1"/>
  <c r="G58" i="138"/>
  <c r="AA58" i="138" s="1"/>
  <c r="H58" i="138"/>
  <c r="AB58" i="138" s="1"/>
  <c r="I58" i="138"/>
  <c r="AC58" i="138" s="1"/>
  <c r="B59" i="138"/>
  <c r="V59" i="138" s="1"/>
  <c r="C59" i="138"/>
  <c r="W59" i="138" s="1"/>
  <c r="D59" i="138"/>
  <c r="X59" i="138" s="1"/>
  <c r="E59" i="138"/>
  <c r="Y59" i="138" s="1"/>
  <c r="F59" i="138"/>
  <c r="Z59" i="138" s="1"/>
  <c r="G59" i="138"/>
  <c r="AA59" i="138" s="1"/>
  <c r="H59" i="138"/>
  <c r="AB59" i="138" s="1"/>
  <c r="I59" i="138"/>
  <c r="AC59" i="138" s="1"/>
  <c r="C60" i="138"/>
  <c r="W60" i="138" s="1"/>
  <c r="D60" i="138"/>
  <c r="X60" i="138" s="1"/>
  <c r="E60" i="138"/>
  <c r="Y60" i="138" s="1"/>
  <c r="F60" i="138"/>
  <c r="Z60" i="138" s="1"/>
  <c r="G60" i="138"/>
  <c r="AA60" i="138" s="1"/>
  <c r="H60" i="138"/>
  <c r="AB60" i="138" s="1"/>
  <c r="I60" i="138"/>
  <c r="AC60" i="138" s="1"/>
  <c r="B61" i="138"/>
  <c r="V61" i="138" s="1"/>
  <c r="C61" i="138"/>
  <c r="W61" i="138" s="1"/>
  <c r="D61" i="138"/>
  <c r="X61" i="138" s="1"/>
  <c r="E61" i="138"/>
  <c r="Y61" i="138" s="1"/>
  <c r="F61" i="138"/>
  <c r="Z61" i="138" s="1"/>
  <c r="G61" i="138"/>
  <c r="AA61" i="138" s="1"/>
  <c r="H61" i="138"/>
  <c r="AB61" i="138" s="1"/>
  <c r="I61" i="138"/>
  <c r="AC61" i="138" s="1"/>
  <c r="B62" i="138"/>
  <c r="V62" i="138" s="1"/>
  <c r="C62" i="138"/>
  <c r="W62" i="138" s="1"/>
  <c r="D62" i="138"/>
  <c r="X62" i="138" s="1"/>
  <c r="E62" i="138"/>
  <c r="Y62" i="138" s="1"/>
  <c r="F62" i="138"/>
  <c r="Z62" i="138" s="1"/>
  <c r="G62" i="138"/>
  <c r="AA62" i="138" s="1"/>
  <c r="H62" i="138"/>
  <c r="AB62" i="138" s="1"/>
  <c r="I62" i="138"/>
  <c r="AC62" i="138" s="1"/>
  <c r="B63" i="138"/>
  <c r="V63" i="138" s="1"/>
  <c r="C63" i="138"/>
  <c r="W63" i="138" s="1"/>
  <c r="D63" i="138"/>
  <c r="X63" i="138" s="1"/>
  <c r="E63" i="138"/>
  <c r="Y63" i="138" s="1"/>
  <c r="F63" i="138"/>
  <c r="Z63" i="138" s="1"/>
  <c r="G63" i="138"/>
  <c r="AA63" i="138" s="1"/>
  <c r="H63" i="138"/>
  <c r="AB63" i="138" s="1"/>
  <c r="I63" i="138"/>
  <c r="AC63" i="138" s="1"/>
  <c r="B64" i="138"/>
  <c r="V64" i="138" s="1"/>
  <c r="C64" i="138"/>
  <c r="W64" i="138" s="1"/>
  <c r="D64" i="138"/>
  <c r="X64" i="138" s="1"/>
  <c r="E64" i="138"/>
  <c r="Y64" i="138" s="1"/>
  <c r="F64" i="138"/>
  <c r="Z64" i="138" s="1"/>
  <c r="G64" i="138"/>
  <c r="AA64" i="138" s="1"/>
  <c r="H64" i="138"/>
  <c r="AB64" i="138" s="1"/>
  <c r="I64" i="138"/>
  <c r="AC64" i="138" s="1"/>
  <c r="B65" i="138"/>
  <c r="V65" i="138" s="1"/>
  <c r="C65" i="138"/>
  <c r="W65" i="138" s="1"/>
  <c r="D65" i="138"/>
  <c r="X65" i="138" s="1"/>
  <c r="E65" i="138"/>
  <c r="Y65" i="138" s="1"/>
  <c r="F65" i="138"/>
  <c r="Z65" i="138" s="1"/>
  <c r="G65" i="138"/>
  <c r="AA65" i="138" s="1"/>
  <c r="H65" i="138"/>
  <c r="AB65" i="138" s="1"/>
  <c r="I65" i="138"/>
  <c r="AC65" i="138" s="1"/>
  <c r="B66" i="138"/>
  <c r="V66" i="138" s="1"/>
  <c r="C66" i="138"/>
  <c r="W66" i="138" s="1"/>
  <c r="D66" i="138"/>
  <c r="X66" i="138" s="1"/>
  <c r="E66" i="138"/>
  <c r="Y66" i="138" s="1"/>
  <c r="F66" i="138"/>
  <c r="Z66" i="138" s="1"/>
  <c r="G66" i="138"/>
  <c r="AA66" i="138" s="1"/>
  <c r="H66" i="138"/>
  <c r="AB66" i="138" s="1"/>
  <c r="I66" i="138"/>
  <c r="AC66" i="138" s="1"/>
  <c r="B67" i="138"/>
  <c r="V67" i="138" s="1"/>
  <c r="C67" i="138"/>
  <c r="W67" i="138" s="1"/>
  <c r="D67" i="138"/>
  <c r="X67" i="138" s="1"/>
  <c r="E67" i="138"/>
  <c r="Y67" i="138" s="1"/>
  <c r="F67" i="138"/>
  <c r="Z67" i="138" s="1"/>
  <c r="G67" i="138"/>
  <c r="AA67" i="138" s="1"/>
  <c r="H67" i="138"/>
  <c r="AB67" i="138" s="1"/>
  <c r="I67" i="138"/>
  <c r="AC67" i="138" s="1"/>
  <c r="B68" i="138"/>
  <c r="V68" i="138" s="1"/>
  <c r="C68" i="138"/>
  <c r="W68" i="138" s="1"/>
  <c r="D68" i="138"/>
  <c r="X68" i="138" s="1"/>
  <c r="E68" i="138"/>
  <c r="Y68" i="138" s="1"/>
  <c r="F68" i="138"/>
  <c r="Z68" i="138" s="1"/>
  <c r="G68" i="138"/>
  <c r="AA68" i="138" s="1"/>
  <c r="H68" i="138"/>
  <c r="AB68" i="138" s="1"/>
  <c r="I68" i="138"/>
  <c r="AC68" i="138" s="1"/>
  <c r="B69" i="138"/>
  <c r="V69" i="138" s="1"/>
  <c r="C69" i="138"/>
  <c r="W69" i="138" s="1"/>
  <c r="D69" i="138"/>
  <c r="X69" i="138" s="1"/>
  <c r="E69" i="138"/>
  <c r="Y69" i="138" s="1"/>
  <c r="F69" i="138"/>
  <c r="Z69" i="138" s="1"/>
  <c r="G69" i="138"/>
  <c r="AA69" i="138" s="1"/>
  <c r="H69" i="138"/>
  <c r="AB69" i="138" s="1"/>
  <c r="I69" i="138"/>
  <c r="AC69" i="138" s="1"/>
  <c r="B70" i="138"/>
  <c r="V70" i="138" s="1"/>
  <c r="C70" i="138"/>
  <c r="W70" i="138" s="1"/>
  <c r="D70" i="138"/>
  <c r="X70" i="138" s="1"/>
  <c r="E70" i="138"/>
  <c r="Y70" i="138" s="1"/>
  <c r="F70" i="138"/>
  <c r="Z70" i="138" s="1"/>
  <c r="G70" i="138"/>
  <c r="AA70" i="138" s="1"/>
  <c r="H70" i="138"/>
  <c r="AB70" i="138" s="1"/>
  <c r="I70" i="138"/>
  <c r="AC70" i="138" s="1"/>
  <c r="B71" i="138"/>
  <c r="V71" i="138" s="1"/>
  <c r="C71" i="138"/>
  <c r="W71" i="138" s="1"/>
  <c r="D71" i="138"/>
  <c r="X71" i="138" s="1"/>
  <c r="E71" i="138"/>
  <c r="Y71" i="138" s="1"/>
  <c r="F71" i="138"/>
  <c r="Z71" i="138" s="1"/>
  <c r="G71" i="138"/>
  <c r="AA71" i="138" s="1"/>
  <c r="H71" i="138"/>
  <c r="AB71" i="138" s="1"/>
  <c r="I71" i="138"/>
  <c r="AC71" i="138" s="1"/>
  <c r="B72" i="138"/>
  <c r="V72" i="138" s="1"/>
  <c r="C72" i="138"/>
  <c r="W72" i="138" s="1"/>
  <c r="D72" i="138"/>
  <c r="X72" i="138" s="1"/>
  <c r="E72" i="138"/>
  <c r="Y72" i="138" s="1"/>
  <c r="F72" i="138"/>
  <c r="Z72" i="138" s="1"/>
  <c r="G72" i="138"/>
  <c r="AA72" i="138" s="1"/>
  <c r="H72" i="138"/>
  <c r="AB72" i="138" s="1"/>
  <c r="I72" i="138"/>
  <c r="AC72" i="138" s="1"/>
  <c r="C49" i="138"/>
  <c r="W49" i="138" s="1"/>
  <c r="D49" i="138"/>
  <c r="X49" i="138" s="1"/>
  <c r="E49" i="138"/>
  <c r="Y49" i="138" s="1"/>
  <c r="F49" i="138"/>
  <c r="Z49" i="138" s="1"/>
  <c r="G49" i="138"/>
  <c r="AA49" i="138" s="1"/>
  <c r="H49" i="138"/>
  <c r="AB49" i="138" s="1"/>
  <c r="I49" i="138"/>
  <c r="AC49" i="138" s="1"/>
  <c r="B49" i="138"/>
  <c r="V49" i="138" s="1"/>
  <c r="C73" i="138"/>
  <c r="W73" i="138" s="1"/>
  <c r="D73" i="138"/>
  <c r="X73" i="138" s="1"/>
  <c r="E73" i="138"/>
  <c r="Y73" i="138" s="1"/>
  <c r="F73" i="138"/>
  <c r="Z73" i="138" s="1"/>
  <c r="G73" i="138"/>
  <c r="AA73" i="138" s="1"/>
  <c r="H73" i="138"/>
  <c r="AB73" i="138" s="1"/>
  <c r="I73" i="138"/>
  <c r="AC73" i="138" s="1"/>
  <c r="B73" i="138"/>
  <c r="V73" i="138" s="1"/>
  <c r="C48" i="138"/>
  <c r="W48" i="138" s="1"/>
  <c r="D48" i="138"/>
  <c r="X48" i="138" s="1"/>
  <c r="E48" i="138"/>
  <c r="Y48" i="138" s="1"/>
  <c r="F48" i="138"/>
  <c r="Z48" i="138" s="1"/>
  <c r="G48" i="138"/>
  <c r="AA48" i="138" s="1"/>
  <c r="H48" i="138"/>
  <c r="AB48" i="138" s="1"/>
  <c r="I48" i="138"/>
  <c r="AC48" i="138" s="1"/>
  <c r="B48" i="138"/>
  <c r="V48" i="138" s="1"/>
  <c r="B47" i="138"/>
  <c r="V47" i="138" s="1"/>
  <c r="C47" i="138"/>
  <c r="W47" i="138" s="1"/>
  <c r="D47" i="138"/>
  <c r="X47" i="138" s="1"/>
  <c r="E47" i="138"/>
  <c r="Y47" i="138" s="1"/>
  <c r="F47" i="138"/>
  <c r="Z47" i="138" s="1"/>
  <c r="G47" i="138"/>
  <c r="AA47" i="138" s="1"/>
  <c r="H47" i="138"/>
  <c r="AB47" i="138" s="1"/>
  <c r="I47" i="138"/>
  <c r="AC47" i="138" s="1"/>
  <c r="I46" i="138"/>
  <c r="AC46" i="138" s="1"/>
  <c r="H46" i="138"/>
  <c r="AB46" i="138" s="1"/>
  <c r="G46" i="138"/>
  <c r="AA46" i="138" s="1"/>
  <c r="F46" i="138"/>
  <c r="Z46" i="138" s="1"/>
  <c r="E46" i="138"/>
  <c r="Y46" i="138" s="1"/>
  <c r="D46" i="138"/>
  <c r="X46" i="138" s="1"/>
  <c r="C46" i="138"/>
  <c r="W46" i="138" s="1"/>
  <c r="B46" i="138"/>
  <c r="V46" i="138" s="1"/>
  <c r="P40" i="139"/>
  <c r="P42" i="139" s="1"/>
  <c r="O40" i="139"/>
  <c r="O42" i="139" s="1"/>
  <c r="N40" i="139"/>
  <c r="N42" i="139" s="1"/>
  <c r="M40" i="139"/>
  <c r="M42" i="139" s="1"/>
  <c r="L40" i="139"/>
  <c r="L42" i="139" s="1"/>
  <c r="K40" i="139"/>
  <c r="K42" i="139" s="1"/>
  <c r="J40" i="139"/>
  <c r="J42" i="139" s="1"/>
  <c r="I40" i="139"/>
  <c r="I42" i="139" s="1"/>
  <c r="H40" i="139"/>
  <c r="H42" i="139" s="1"/>
  <c r="G40" i="139"/>
  <c r="G42" i="139" s="1"/>
  <c r="F40" i="139"/>
  <c r="F42" i="139" s="1"/>
  <c r="E40" i="139"/>
  <c r="E42" i="139" s="1"/>
  <c r="D40" i="139"/>
  <c r="D42" i="139" s="1"/>
  <c r="K39" i="138"/>
  <c r="L39" i="138"/>
  <c r="M39" i="138"/>
  <c r="N39" i="138"/>
  <c r="O39" i="138"/>
  <c r="P39" i="138"/>
  <c r="Q39" i="138"/>
  <c r="R39" i="138"/>
  <c r="S39" i="138"/>
  <c r="X37" i="138"/>
  <c r="AB37" i="138"/>
  <c r="U9" i="138"/>
  <c r="U8" i="138"/>
  <c r="S33" i="138"/>
  <c r="AB33" i="138" s="1"/>
  <c r="R33" i="138"/>
  <c r="AA33" i="138" s="1"/>
  <c r="Q33" i="138"/>
  <c r="Z33" i="138" s="1"/>
  <c r="P33" i="138"/>
  <c r="Y33" i="138" s="1"/>
  <c r="O33" i="138"/>
  <c r="X33" i="138" s="1"/>
  <c r="N33" i="138"/>
  <c r="W33" i="138" s="1"/>
  <c r="M33" i="138"/>
  <c r="V33" i="138" s="1"/>
  <c r="L33" i="138"/>
  <c r="U33" i="138" s="1"/>
  <c r="AB32" i="138"/>
  <c r="AA32" i="138"/>
  <c r="Z32" i="138"/>
  <c r="Y32" i="138"/>
  <c r="X32" i="138"/>
  <c r="W32" i="138"/>
  <c r="V32" i="138"/>
  <c r="U32" i="138"/>
  <c r="T32" i="138"/>
  <c r="AB31" i="138"/>
  <c r="AA31" i="138"/>
  <c r="Z31" i="138"/>
  <c r="Y31" i="138"/>
  <c r="X31" i="138"/>
  <c r="W31" i="138"/>
  <c r="V31" i="138"/>
  <c r="U31" i="138"/>
  <c r="T31" i="138"/>
  <c r="AB30" i="138"/>
  <c r="AA30" i="138"/>
  <c r="Z30" i="138"/>
  <c r="Y30" i="138"/>
  <c r="X30" i="138"/>
  <c r="W30" i="138"/>
  <c r="V30" i="138"/>
  <c r="U30" i="138"/>
  <c r="T30" i="138"/>
  <c r="AB29" i="138"/>
  <c r="AA29" i="138"/>
  <c r="Z29" i="138"/>
  <c r="Y29" i="138"/>
  <c r="X29" i="138"/>
  <c r="W29" i="138"/>
  <c r="V29" i="138"/>
  <c r="U29" i="138"/>
  <c r="T29" i="138"/>
  <c r="AB28" i="138"/>
  <c r="AA28" i="138"/>
  <c r="Z28" i="138"/>
  <c r="Y28" i="138"/>
  <c r="X28" i="138"/>
  <c r="W28" i="138"/>
  <c r="V28" i="138"/>
  <c r="U28" i="138"/>
  <c r="T28" i="138"/>
  <c r="AB27" i="138"/>
  <c r="AA27" i="138"/>
  <c r="Z27" i="138"/>
  <c r="Y27" i="138"/>
  <c r="X27" i="138"/>
  <c r="W27" i="138"/>
  <c r="V27" i="138"/>
  <c r="U27" i="138"/>
  <c r="T27" i="138"/>
  <c r="AB26" i="138"/>
  <c r="AA26" i="138"/>
  <c r="Z26" i="138"/>
  <c r="Y26" i="138"/>
  <c r="X26" i="138"/>
  <c r="W26" i="138"/>
  <c r="V26" i="138"/>
  <c r="U26" i="138"/>
  <c r="T26" i="138"/>
  <c r="AB25" i="138"/>
  <c r="AA25" i="138"/>
  <c r="Z25" i="138"/>
  <c r="Y25" i="138"/>
  <c r="X25" i="138"/>
  <c r="W25" i="138"/>
  <c r="V25" i="138"/>
  <c r="U25" i="138"/>
  <c r="T25" i="138"/>
  <c r="AB24" i="138"/>
  <c r="AA24" i="138"/>
  <c r="Z24" i="138"/>
  <c r="Y24" i="138"/>
  <c r="X24" i="138"/>
  <c r="W24" i="138"/>
  <c r="V24" i="138"/>
  <c r="U24" i="138"/>
  <c r="T24" i="138"/>
  <c r="AB23" i="138"/>
  <c r="AA23" i="138"/>
  <c r="Z23" i="138"/>
  <c r="Y23" i="138"/>
  <c r="X23" i="138"/>
  <c r="W23" i="138"/>
  <c r="V23" i="138"/>
  <c r="U23" i="138"/>
  <c r="T23" i="138"/>
  <c r="AB22" i="138"/>
  <c r="AA22" i="138"/>
  <c r="Z22" i="138"/>
  <c r="Y22" i="138"/>
  <c r="X22" i="138"/>
  <c r="W22" i="138"/>
  <c r="V22" i="138"/>
  <c r="U22" i="138"/>
  <c r="T22" i="138"/>
  <c r="AB21" i="138"/>
  <c r="AA21" i="138"/>
  <c r="Z21" i="138"/>
  <c r="Y21" i="138"/>
  <c r="X21" i="138"/>
  <c r="W21" i="138"/>
  <c r="V21" i="138"/>
  <c r="U21" i="138"/>
  <c r="T21" i="138"/>
  <c r="AB20" i="138"/>
  <c r="AA20" i="138"/>
  <c r="Z20" i="138"/>
  <c r="Y20" i="138"/>
  <c r="X20" i="138"/>
  <c r="W20" i="138"/>
  <c r="V20" i="138"/>
  <c r="U20" i="138"/>
  <c r="T20" i="138"/>
  <c r="AB19" i="138"/>
  <c r="AA19" i="138"/>
  <c r="Z19" i="138"/>
  <c r="Y19" i="138"/>
  <c r="X19" i="138"/>
  <c r="W19" i="138"/>
  <c r="V19" i="138"/>
  <c r="U19" i="138"/>
  <c r="T19" i="138"/>
  <c r="AB18" i="138"/>
  <c r="AA18" i="138"/>
  <c r="Z18" i="138"/>
  <c r="Y18" i="138"/>
  <c r="X18" i="138"/>
  <c r="W18" i="138"/>
  <c r="V18" i="138"/>
  <c r="U18" i="138"/>
  <c r="T18" i="138"/>
  <c r="AB17" i="138"/>
  <c r="AA17" i="138"/>
  <c r="Z17" i="138"/>
  <c r="Y17" i="138"/>
  <c r="X17" i="138"/>
  <c r="W17" i="138"/>
  <c r="V17" i="138"/>
  <c r="U17" i="138"/>
  <c r="T17" i="138"/>
  <c r="AB15" i="138"/>
  <c r="AA15" i="138"/>
  <c r="Z15" i="138"/>
  <c r="Y15" i="138"/>
  <c r="X15" i="138"/>
  <c r="W15" i="138"/>
  <c r="V15" i="138"/>
  <c r="U15" i="138"/>
  <c r="T15" i="138"/>
  <c r="AB14" i="138"/>
  <c r="AA14" i="138"/>
  <c r="Z14" i="138"/>
  <c r="Y14" i="138"/>
  <c r="X14" i="138"/>
  <c r="W14" i="138"/>
  <c r="V14" i="138"/>
  <c r="U14" i="138"/>
  <c r="T14" i="138"/>
  <c r="AB13" i="138"/>
  <c r="AA13" i="138"/>
  <c r="Z13" i="138"/>
  <c r="Y13" i="138"/>
  <c r="X13" i="138"/>
  <c r="W13" i="138"/>
  <c r="V13" i="138"/>
  <c r="U13" i="138"/>
  <c r="T13" i="138"/>
  <c r="AB12" i="138"/>
  <c r="AA12" i="138"/>
  <c r="Z12" i="138"/>
  <c r="Y12" i="138"/>
  <c r="X12" i="138"/>
  <c r="W12" i="138"/>
  <c r="V12" i="138"/>
  <c r="U12" i="138"/>
  <c r="T12" i="138"/>
  <c r="AB11" i="138"/>
  <c r="AA11" i="138"/>
  <c r="Z11" i="138"/>
  <c r="Y11" i="138"/>
  <c r="X11" i="138"/>
  <c r="W11" i="138"/>
  <c r="V11" i="138"/>
  <c r="U11" i="138"/>
  <c r="T11" i="138"/>
  <c r="AB10" i="138"/>
  <c r="AA10" i="138"/>
  <c r="Z10" i="138"/>
  <c r="Y10" i="138"/>
  <c r="X10" i="138"/>
  <c r="W10" i="138"/>
  <c r="V10" i="138"/>
  <c r="U10" i="138"/>
  <c r="T10" i="138"/>
  <c r="AB9" i="138"/>
  <c r="AA9" i="138"/>
  <c r="Z9" i="138"/>
  <c r="Y9" i="138"/>
  <c r="X9" i="138"/>
  <c r="W9" i="138"/>
  <c r="V9" i="138"/>
  <c r="T9" i="138"/>
  <c r="AB8" i="138"/>
  <c r="AA8" i="138"/>
  <c r="Z8" i="138"/>
  <c r="Y8" i="138"/>
  <c r="X8" i="138"/>
  <c r="W8" i="138"/>
  <c r="V8" i="138"/>
  <c r="T8" i="138"/>
  <c r="AB7" i="138"/>
  <c r="AA7" i="138"/>
  <c r="Z7" i="138"/>
  <c r="Y7" i="138"/>
  <c r="X7" i="138"/>
  <c r="W7" i="138"/>
  <c r="V7" i="138"/>
  <c r="U7" i="138"/>
  <c r="T7" i="138"/>
  <c r="T6" i="138"/>
  <c r="T5" i="138"/>
  <c r="V3" i="138"/>
  <c r="W3" i="138" s="1"/>
  <c r="X3" i="138" s="1"/>
  <c r="Y3" i="138" s="1"/>
  <c r="Z3" i="138" s="1"/>
  <c r="M3" i="138"/>
  <c r="N3" i="138" s="1"/>
  <c r="O3" i="138" s="1"/>
  <c r="P3" i="138" s="1"/>
  <c r="Q3" i="138" s="1"/>
  <c r="I45" i="138" l="1"/>
  <c r="AC45" i="138" s="1"/>
  <c r="I75" i="138"/>
  <c r="AC75" i="138" s="1"/>
  <c r="I74" i="138"/>
  <c r="AC74" i="138" s="1"/>
  <c r="E45" i="138"/>
  <c r="Y45" i="138" s="1"/>
  <c r="E75" i="138"/>
  <c r="Y75" i="138" s="1"/>
  <c r="E74" i="138"/>
  <c r="Y74" i="138" s="1"/>
  <c r="H75" i="138"/>
  <c r="AB75" i="138" s="1"/>
  <c r="H74" i="138"/>
  <c r="AB74" i="138" s="1"/>
  <c r="H45" i="138"/>
  <c r="AB45" i="138" s="1"/>
  <c r="D75" i="138"/>
  <c r="X75" i="138" s="1"/>
  <c r="D74" i="138"/>
  <c r="X74" i="138" s="1"/>
  <c r="D45" i="138"/>
  <c r="X45" i="138" s="1"/>
  <c r="G75" i="138"/>
  <c r="AA75" i="138" s="1"/>
  <c r="G74" i="138"/>
  <c r="AA74" i="138" s="1"/>
  <c r="G45" i="138"/>
  <c r="AA45" i="138" s="1"/>
  <c r="C45" i="138"/>
  <c r="W45" i="138" s="1"/>
  <c r="C75" i="138"/>
  <c r="W75" i="138" s="1"/>
  <c r="C74" i="138"/>
  <c r="W74" i="138" s="1"/>
  <c r="B60" i="138"/>
  <c r="V60" i="138" s="1"/>
  <c r="F45" i="138"/>
  <c r="Z45" i="138" s="1"/>
  <c r="F75" i="138"/>
  <c r="Z75" i="138" s="1"/>
  <c r="F74" i="138"/>
  <c r="Z74" i="138" s="1"/>
  <c r="AA37" i="138"/>
  <c r="W37" i="138"/>
  <c r="Z37" i="138"/>
  <c r="V37" i="138"/>
  <c r="Y37" i="138"/>
  <c r="S3" i="138"/>
  <c r="R3" i="138"/>
  <c r="AB3" i="138"/>
  <c r="AA3" i="138"/>
  <c r="R6" i="128" l="1"/>
  <c r="S6" i="128"/>
  <c r="T6" i="128"/>
  <c r="U6" i="128"/>
  <c r="V6" i="128"/>
  <c r="W6" i="128"/>
  <c r="X6" i="128"/>
  <c r="Y6" i="128"/>
  <c r="R7" i="128"/>
  <c r="S7" i="128"/>
  <c r="T7" i="128"/>
  <c r="U7" i="128"/>
  <c r="V7" i="128"/>
  <c r="W7" i="128"/>
  <c r="X7" i="128"/>
  <c r="Y7" i="128"/>
  <c r="R8" i="128"/>
  <c r="S8" i="128"/>
  <c r="T8" i="128"/>
  <c r="U8" i="128"/>
  <c r="V8" i="128"/>
  <c r="W8" i="128"/>
  <c r="X8" i="128"/>
  <c r="Y8" i="128"/>
  <c r="R9" i="128"/>
  <c r="S9" i="128"/>
  <c r="T9" i="128"/>
  <c r="U9" i="128"/>
  <c r="V9" i="128"/>
  <c r="W9" i="128"/>
  <c r="X9" i="128"/>
  <c r="Y9" i="128"/>
  <c r="R10" i="128"/>
  <c r="S10" i="128"/>
  <c r="T10" i="128"/>
  <c r="U10" i="128"/>
  <c r="V10" i="128"/>
  <c r="W10" i="128"/>
  <c r="X10" i="128"/>
  <c r="Y10" i="128"/>
  <c r="R11" i="128"/>
  <c r="S11" i="128"/>
  <c r="T11" i="128"/>
  <c r="U11" i="128"/>
  <c r="V11" i="128"/>
  <c r="W11" i="128"/>
  <c r="X11" i="128"/>
  <c r="Y11" i="128"/>
  <c r="R12" i="128"/>
  <c r="S12" i="128"/>
  <c r="T12" i="128"/>
  <c r="U12" i="128"/>
  <c r="V12" i="128"/>
  <c r="W12" i="128"/>
  <c r="X12" i="128"/>
  <c r="Y12" i="128"/>
  <c r="R13" i="128"/>
  <c r="S13" i="128"/>
  <c r="T13" i="128"/>
  <c r="U13" i="128"/>
  <c r="V13" i="128"/>
  <c r="W13" i="128"/>
  <c r="X13" i="128"/>
  <c r="Y13" i="128"/>
  <c r="R14" i="128"/>
  <c r="S14" i="128"/>
  <c r="T14" i="128"/>
  <c r="U14" i="128"/>
  <c r="V14" i="128"/>
  <c r="W14" i="128"/>
  <c r="X14" i="128"/>
  <c r="Y14" i="128"/>
  <c r="R15" i="128"/>
  <c r="S15" i="128"/>
  <c r="T15" i="128"/>
  <c r="U15" i="128"/>
  <c r="V15" i="128"/>
  <c r="W15" i="128"/>
  <c r="X15" i="128"/>
  <c r="Y15" i="128"/>
  <c r="R16" i="128"/>
  <c r="S16" i="128"/>
  <c r="T16" i="128"/>
  <c r="U16" i="128"/>
  <c r="V16" i="128"/>
  <c r="W16" i="128"/>
  <c r="X16" i="128"/>
  <c r="Y16" i="128"/>
  <c r="R17" i="128"/>
  <c r="S17" i="128"/>
  <c r="T17" i="128"/>
  <c r="U17" i="128"/>
  <c r="V17" i="128"/>
  <c r="W17" i="128"/>
  <c r="X17" i="128"/>
  <c r="Y17" i="128"/>
  <c r="R18" i="128"/>
  <c r="S18" i="128"/>
  <c r="T18" i="128"/>
  <c r="U18" i="128"/>
  <c r="V18" i="128"/>
  <c r="W18" i="128"/>
  <c r="X18" i="128"/>
  <c r="Y18" i="128"/>
  <c r="R19" i="128"/>
  <c r="S19" i="128"/>
  <c r="T19" i="128"/>
  <c r="U19" i="128"/>
  <c r="V19" i="128"/>
  <c r="W19" i="128"/>
  <c r="X19" i="128"/>
  <c r="Y19" i="128"/>
  <c r="R20" i="128"/>
  <c r="S20" i="128"/>
  <c r="T20" i="128"/>
  <c r="U20" i="128"/>
  <c r="V20" i="128"/>
  <c r="W20" i="128"/>
  <c r="X20" i="128"/>
  <c r="Y20" i="128"/>
  <c r="R21" i="128"/>
  <c r="S21" i="128"/>
  <c r="T21" i="128"/>
  <c r="U21" i="128"/>
  <c r="V21" i="128"/>
  <c r="W21" i="128"/>
  <c r="X21" i="128"/>
  <c r="Y21" i="128"/>
  <c r="R22" i="128"/>
  <c r="S22" i="128"/>
  <c r="T22" i="128"/>
  <c r="U22" i="128"/>
  <c r="V22" i="128"/>
  <c r="W22" i="128"/>
  <c r="X22" i="128"/>
  <c r="Y22" i="128"/>
  <c r="R23" i="128"/>
  <c r="S23" i="128"/>
  <c r="T23" i="128"/>
  <c r="U23" i="128"/>
  <c r="V23" i="128"/>
  <c r="W23" i="128"/>
  <c r="X23" i="128"/>
  <c r="Y23" i="128"/>
  <c r="R24" i="128"/>
  <c r="S24" i="128"/>
  <c r="T24" i="128"/>
  <c r="U24" i="128"/>
  <c r="V24" i="128"/>
  <c r="W24" i="128"/>
  <c r="X24" i="128"/>
  <c r="Y24" i="128"/>
  <c r="R25" i="128"/>
  <c r="S25" i="128"/>
  <c r="T25" i="128"/>
  <c r="U25" i="128"/>
  <c r="V25" i="128"/>
  <c r="W25" i="128"/>
  <c r="X25" i="128"/>
  <c r="Y25" i="128"/>
  <c r="R26" i="128"/>
  <c r="S26" i="128"/>
  <c r="T26" i="128"/>
  <c r="U26" i="128"/>
  <c r="V26" i="128"/>
  <c r="W26" i="128"/>
  <c r="X26" i="128"/>
  <c r="Y26" i="128"/>
  <c r="R27" i="128"/>
  <c r="S27" i="128"/>
  <c r="T27" i="128"/>
  <c r="U27" i="128"/>
  <c r="V27" i="128"/>
  <c r="W27" i="128"/>
  <c r="X27" i="128"/>
  <c r="Y27" i="128"/>
  <c r="R28" i="128"/>
  <c r="S28" i="128"/>
  <c r="T28" i="128"/>
  <c r="U28" i="128"/>
  <c r="V28" i="128"/>
  <c r="W28" i="128"/>
  <c r="X28" i="128"/>
  <c r="Y28" i="128"/>
  <c r="R29" i="128"/>
  <c r="S29" i="128"/>
  <c r="T29" i="128"/>
  <c r="U29" i="128"/>
  <c r="V29" i="128"/>
  <c r="W29" i="128"/>
  <c r="X29" i="128"/>
  <c r="Y29" i="128"/>
  <c r="R30" i="128"/>
  <c r="S30" i="128"/>
  <c r="T30" i="128"/>
  <c r="U30" i="128"/>
  <c r="V30" i="128"/>
  <c r="W30" i="128"/>
  <c r="X30" i="128"/>
  <c r="Y30" i="128"/>
  <c r="R31" i="128"/>
  <c r="S31" i="128"/>
  <c r="T31" i="128"/>
  <c r="U31" i="128"/>
  <c r="V31" i="128"/>
  <c r="W31" i="128"/>
  <c r="X31" i="128"/>
  <c r="Y31" i="128"/>
  <c r="R32" i="128"/>
  <c r="S32" i="128"/>
  <c r="T32" i="128"/>
  <c r="U32" i="128"/>
  <c r="V32" i="128"/>
  <c r="W32" i="128"/>
  <c r="X32" i="128"/>
  <c r="Y32" i="128"/>
  <c r="S5" i="128"/>
  <c r="T5" i="128"/>
  <c r="U5" i="128"/>
  <c r="V5" i="128"/>
  <c r="W5" i="128"/>
  <c r="X5" i="128"/>
  <c r="Y5" i="128"/>
  <c r="Q51" i="130" l="1"/>
  <c r="G49" i="140" l="1"/>
  <c r="G42" i="140"/>
  <c r="G32" i="140"/>
  <c r="G24" i="140"/>
  <c r="G47" i="140"/>
  <c r="G41" i="140"/>
  <c r="G37" i="140"/>
  <c r="G34" i="140"/>
  <c r="G28" i="140"/>
  <c r="G52" i="140"/>
  <c r="H24" i="140"/>
  <c r="G30" i="140"/>
  <c r="H44" i="140"/>
  <c r="H42" i="140"/>
  <c r="H40" i="140"/>
  <c r="H39" i="140"/>
  <c r="H34" i="140"/>
  <c r="U5" i="138"/>
  <c r="AA6" i="138"/>
  <c r="W6" i="138"/>
  <c r="V5" i="138"/>
  <c r="Z5" i="138"/>
  <c r="G48" i="140"/>
  <c r="X6" i="138"/>
  <c r="Y5" i="138"/>
  <c r="H48" i="140"/>
  <c r="Z6" i="138"/>
  <c r="V6" i="138"/>
  <c r="W5" i="138"/>
  <c r="AA5" i="138"/>
  <c r="AB6" i="138"/>
  <c r="Y6" i="138"/>
  <c r="U6" i="138"/>
  <c r="X5" i="138"/>
  <c r="AB5" i="138"/>
  <c r="Y4" i="138"/>
  <c r="AB4" i="138"/>
  <c r="W4" i="138"/>
  <c r="Z4" i="138"/>
  <c r="E52" i="140"/>
  <c r="D52" i="140"/>
  <c r="E49" i="140"/>
  <c r="D49" i="140"/>
  <c r="D48" i="140"/>
  <c r="D47" i="140"/>
  <c r="E46" i="140"/>
  <c r="D46" i="140"/>
  <c r="E45" i="140"/>
  <c r="D45" i="140"/>
  <c r="E44" i="140"/>
  <c r="D44" i="140"/>
  <c r="E43" i="140"/>
  <c r="D43" i="140"/>
  <c r="E42" i="140"/>
  <c r="D42" i="140"/>
  <c r="E41" i="140"/>
  <c r="D41" i="140"/>
  <c r="E40" i="140"/>
  <c r="D40" i="140"/>
  <c r="E39" i="140"/>
  <c r="D39" i="140"/>
  <c r="E38" i="140"/>
  <c r="D38" i="140"/>
  <c r="E37" i="140"/>
  <c r="D37" i="140"/>
  <c r="E36" i="140"/>
  <c r="D36" i="140"/>
  <c r="E35" i="140"/>
  <c r="D35" i="140"/>
  <c r="E34" i="140"/>
  <c r="D34" i="140"/>
  <c r="E33" i="140"/>
  <c r="D33" i="140"/>
  <c r="E32" i="140"/>
  <c r="D32" i="140"/>
  <c r="E31" i="140"/>
  <c r="D31" i="140"/>
  <c r="E30" i="140"/>
  <c r="D30" i="140"/>
  <c r="E29" i="140"/>
  <c r="D29" i="140"/>
  <c r="E28" i="140"/>
  <c r="E27" i="140"/>
  <c r="D28" i="140"/>
  <c r="D27" i="140"/>
  <c r="E51" i="140"/>
  <c r="D51" i="140"/>
  <c r="E26" i="140"/>
  <c r="D26" i="140"/>
  <c r="E25" i="140"/>
  <c r="D25" i="140"/>
  <c r="E24" i="140"/>
  <c r="D24" i="140"/>
  <c r="E48" i="140"/>
  <c r="E47" i="140"/>
  <c r="H49" i="140" l="1"/>
  <c r="G44" i="140"/>
  <c r="H37" i="140"/>
  <c r="G46" i="140"/>
  <c r="G39" i="140"/>
  <c r="G51" i="140"/>
  <c r="G40" i="140"/>
  <c r="H52" i="140"/>
  <c r="G27" i="140"/>
  <c r="H32" i="140"/>
  <c r="G29" i="140"/>
  <c r="H43" i="140"/>
  <c r="G38" i="140"/>
  <c r="G36" i="140"/>
  <c r="G33" i="140"/>
  <c r="G45" i="140"/>
  <c r="G31" i="140"/>
  <c r="H35" i="140"/>
  <c r="G53" i="140"/>
  <c r="H50" i="140"/>
  <c r="H51" i="140"/>
  <c r="H29" i="140"/>
  <c r="H36" i="140"/>
  <c r="H46" i="140"/>
  <c r="H30" i="140"/>
  <c r="H33" i="140"/>
  <c r="H38" i="140"/>
  <c r="H45" i="140"/>
  <c r="G35" i="140"/>
  <c r="G43" i="140"/>
  <c r="H31" i="140"/>
  <c r="H47" i="140"/>
  <c r="H53" i="140"/>
  <c r="H27" i="140"/>
  <c r="H28" i="140"/>
  <c r="H41" i="140"/>
  <c r="G50" i="140"/>
  <c r="AA4" i="138"/>
  <c r="G25" i="140"/>
  <c r="V4" i="138"/>
  <c r="X41" i="138"/>
  <c r="H26" i="140"/>
  <c r="G26" i="140"/>
  <c r="H25" i="140"/>
  <c r="X4" i="138"/>
  <c r="U4" i="138"/>
  <c r="F33" i="140"/>
  <c r="F34" i="140"/>
  <c r="F35" i="140"/>
  <c r="F36" i="140"/>
  <c r="F37" i="140"/>
  <c r="F39" i="140"/>
  <c r="F40" i="140"/>
  <c r="F42" i="140"/>
  <c r="F43" i="140"/>
  <c r="F45" i="140"/>
  <c r="F46" i="140"/>
  <c r="F49" i="140"/>
  <c r="F26" i="140"/>
  <c r="D39" i="138"/>
  <c r="V39" i="138" s="1"/>
  <c r="V41" i="138"/>
  <c r="W41" i="138"/>
  <c r="E39" i="138"/>
  <c r="W39" i="138" s="1"/>
  <c r="J39" i="138"/>
  <c r="AB39" i="138" s="1"/>
  <c r="AB41" i="138"/>
  <c r="G39" i="138"/>
  <c r="Y39" i="138" s="1"/>
  <c r="Y41" i="138"/>
  <c r="H39" i="138"/>
  <c r="Z39" i="138" s="1"/>
  <c r="Z41" i="138"/>
  <c r="AA41" i="138"/>
  <c r="I39" i="138"/>
  <c r="AA39" i="138" s="1"/>
  <c r="C39" i="138"/>
  <c r="U39" i="138" s="1"/>
  <c r="U41" i="138"/>
  <c r="F25" i="140"/>
  <c r="F27" i="140"/>
  <c r="F30" i="140"/>
  <c r="F32" i="140"/>
  <c r="F41" i="140"/>
  <c r="F52" i="140"/>
  <c r="E50" i="140"/>
  <c r="F48" i="140"/>
  <c r="F44" i="140"/>
  <c r="F38" i="140"/>
  <c r="F31" i="140"/>
  <c r="F29" i="140"/>
  <c r="F28" i="140"/>
  <c r="D50" i="140"/>
  <c r="F51" i="140"/>
  <c r="F24" i="140"/>
  <c r="D23" i="140"/>
  <c r="E23" i="140"/>
  <c r="F47" i="140"/>
  <c r="F39" i="138" l="1"/>
  <c r="X39" i="138" s="1"/>
  <c r="F50" i="140"/>
  <c r="D53" i="140"/>
  <c r="E53" i="140"/>
  <c r="F23" i="140"/>
  <c r="F53" i="140" l="1"/>
  <c r="A5" i="92"/>
  <c r="AF29" i="73" l="1"/>
  <c r="AG30" i="73"/>
  <c r="AG27" i="73"/>
  <c r="AG29" i="73"/>
  <c r="AF27" i="73" l="1"/>
  <c r="AG28" i="73" s="1"/>
  <c r="AF30" i="73"/>
  <c r="B8" i="73" l="1"/>
  <c r="A73" i="138"/>
  <c r="B15" i="73" l="1"/>
  <c r="B10" i="73"/>
  <c r="A48" i="138" l="1"/>
  <c r="A72" i="138"/>
  <c r="A71" i="138"/>
  <c r="A70" i="138"/>
  <c r="A69" i="138"/>
  <c r="A68" i="138"/>
  <c r="A67" i="138"/>
  <c r="A66" i="138"/>
  <c r="A65" i="138"/>
  <c r="A64" i="138"/>
  <c r="A63" i="138"/>
  <c r="A62" i="138"/>
  <c r="A61" i="138"/>
  <c r="A60" i="138"/>
  <c r="A59" i="138"/>
  <c r="A58" i="138"/>
  <c r="A57" i="138"/>
  <c r="A56" i="138"/>
  <c r="A55" i="138"/>
  <c r="A54" i="138"/>
  <c r="A53" i="138"/>
  <c r="A52" i="138"/>
  <c r="A51" i="138"/>
  <c r="A50" i="138"/>
  <c r="A49" i="138"/>
  <c r="A47" i="138"/>
  <c r="A46" i="138"/>
  <c r="A45" i="138"/>
  <c r="AD29" i="73" l="1"/>
  <c r="AE29" i="73"/>
  <c r="AE27" i="73"/>
  <c r="AF28" i="73" s="1"/>
  <c r="AD27" i="73"/>
  <c r="AE30" i="73"/>
  <c r="AD30" i="73"/>
  <c r="AC30" i="73"/>
  <c r="AC29" i="73"/>
  <c r="AC27" i="73"/>
  <c r="AB27" i="73"/>
  <c r="AC28" i="73" l="1"/>
  <c r="AD28" i="73"/>
  <c r="AE28" i="73"/>
  <c r="O12" i="92" l="1" a="1"/>
  <c r="O12" i="92" s="1"/>
  <c r="O11" i="92" a="1"/>
  <c r="O11" i="92" s="1"/>
  <c r="O14" i="92" a="1"/>
  <c r="O14" i="92" s="1"/>
  <c r="O13" i="92" a="1"/>
  <c r="O13" i="92" s="1"/>
  <c r="U11" i="92" l="1"/>
  <c r="S11" i="92"/>
  <c r="Q11" i="92"/>
  <c r="V11" i="92"/>
  <c r="T11" i="92"/>
  <c r="R11" i="92"/>
  <c r="P11" i="92"/>
  <c r="V13" i="92"/>
  <c r="R13" i="92"/>
  <c r="T13" i="92"/>
  <c r="P13" i="92"/>
  <c r="U13" i="92"/>
  <c r="S13" i="92"/>
  <c r="Q13" i="92"/>
  <c r="V14" i="92"/>
  <c r="R14" i="92"/>
  <c r="T14" i="92"/>
  <c r="P14" i="92"/>
  <c r="U14" i="92"/>
  <c r="S14" i="92"/>
  <c r="Q14" i="92"/>
  <c r="V12" i="92"/>
  <c r="T12" i="92"/>
  <c r="R12" i="92"/>
  <c r="P12" i="92"/>
  <c r="U12" i="92"/>
  <c r="S12" i="92"/>
  <c r="Q12" i="92"/>
  <c r="O58" i="92" l="1" a="1"/>
  <c r="O58" i="92" s="1"/>
  <c r="P57" i="92"/>
  <c r="Q57" i="92" s="1"/>
  <c r="R57" i="92" s="1"/>
  <c r="S57" i="92" s="1"/>
  <c r="T57" i="92" s="1"/>
  <c r="J62" i="92"/>
  <c r="I62" i="92"/>
  <c r="H62" i="92"/>
  <c r="G62" i="92"/>
  <c r="F62" i="92"/>
  <c r="E62" i="92"/>
  <c r="D62" i="92"/>
  <c r="C62" i="92"/>
  <c r="J61" i="92"/>
  <c r="I61" i="92"/>
  <c r="H61" i="92"/>
  <c r="G61" i="92"/>
  <c r="F61" i="92"/>
  <c r="E61" i="92"/>
  <c r="D61" i="92"/>
  <c r="C61" i="92"/>
  <c r="J60" i="92"/>
  <c r="I60" i="92"/>
  <c r="H60" i="92"/>
  <c r="G60" i="92"/>
  <c r="F60" i="92"/>
  <c r="E60" i="92"/>
  <c r="D60" i="92"/>
  <c r="C60" i="92"/>
  <c r="V58" i="92" l="1"/>
  <c r="R58" i="92"/>
  <c r="T58" i="92"/>
  <c r="P58" i="92"/>
  <c r="U58" i="92"/>
  <c r="S58" i="92"/>
  <c r="Q58" i="92"/>
  <c r="V57" i="92"/>
  <c r="U57" i="92"/>
  <c r="P37" i="92"/>
  <c r="Q37" i="92"/>
  <c r="R37" i="92"/>
  <c r="S37" i="92"/>
  <c r="T37" i="92"/>
  <c r="U37" i="92"/>
  <c r="V37" i="92"/>
  <c r="P38" i="92"/>
  <c r="Q38" i="92"/>
  <c r="R38" i="92"/>
  <c r="S38" i="92"/>
  <c r="T38" i="92"/>
  <c r="U38" i="92"/>
  <c r="V38" i="92"/>
  <c r="O38" i="92"/>
  <c r="O37" i="92"/>
  <c r="P9" i="92" l="1"/>
  <c r="Q9" i="92" s="1"/>
  <c r="R9" i="92" s="1"/>
  <c r="S9" i="92" s="1"/>
  <c r="T9" i="92" s="1"/>
  <c r="U9" i="92" s="1"/>
  <c r="Q63" i="92" l="1"/>
  <c r="P36" i="92" l="1"/>
  <c r="Q36" i="92" s="1"/>
  <c r="R36" i="92" s="1"/>
  <c r="S36" i="92" s="1"/>
  <c r="T36" i="92" s="1"/>
  <c r="B54" i="92"/>
  <c r="A29" i="92"/>
  <c r="A4" i="92"/>
  <c r="I30" i="92"/>
  <c r="H30" i="92"/>
  <c r="G30" i="92"/>
  <c r="F30" i="92"/>
  <c r="E30" i="92"/>
  <c r="D30" i="92"/>
  <c r="C30" i="92"/>
  <c r="B30" i="92"/>
  <c r="A30" i="92"/>
  <c r="I29" i="92"/>
  <c r="H29" i="92"/>
  <c r="G29" i="92"/>
  <c r="F29" i="92"/>
  <c r="E29" i="92"/>
  <c r="D29" i="92"/>
  <c r="C29" i="92"/>
  <c r="B29" i="92"/>
  <c r="I5" i="92"/>
  <c r="H5" i="92"/>
  <c r="G5" i="92"/>
  <c r="F5" i="92"/>
  <c r="E5" i="92"/>
  <c r="D5" i="92"/>
  <c r="C5" i="92"/>
  <c r="B5" i="92"/>
  <c r="I4" i="92"/>
  <c r="H4" i="92"/>
  <c r="G4" i="92"/>
  <c r="F4" i="92"/>
  <c r="E4" i="92"/>
  <c r="D4" i="92"/>
  <c r="C4" i="92"/>
  <c r="B4" i="92"/>
  <c r="Q88" i="92"/>
  <c r="Q87" i="92"/>
  <c r="Q86" i="92"/>
  <c r="Q85" i="92"/>
  <c r="Q84" i="92"/>
  <c r="Q83" i="92"/>
  <c r="Q82" i="92"/>
  <c r="Q81" i="92"/>
  <c r="Q80" i="92"/>
  <c r="Q79" i="92"/>
  <c r="Q78" i="92"/>
  <c r="Q77" i="92"/>
  <c r="Q76" i="92"/>
  <c r="Q75" i="92"/>
  <c r="Q74" i="92"/>
  <c r="Q73" i="92"/>
  <c r="Q72" i="92"/>
  <c r="Q71" i="92"/>
  <c r="Q70" i="92"/>
  <c r="Q69" i="92"/>
  <c r="Q68" i="92"/>
  <c r="Q67" i="92"/>
  <c r="Q66" i="92"/>
  <c r="Q65" i="92"/>
  <c r="Q64" i="92"/>
  <c r="Q62" i="92"/>
  <c r="R18" i="92"/>
  <c r="V36" i="92" l="1"/>
  <c r="U36" i="92"/>
  <c r="V9" i="92"/>
  <c r="B9" i="73" l="1"/>
  <c r="B7" i="73"/>
  <c r="B74" i="138" l="1"/>
  <c r="V74" i="138" s="1"/>
  <c r="B75" i="138"/>
  <c r="V75" i="138" l="1"/>
</calcChain>
</file>

<file path=xl/sharedStrings.xml><?xml version="1.0" encoding="utf-8"?>
<sst xmlns="http://schemas.openxmlformats.org/spreadsheetml/2006/main" count="8721" uniqueCount="732">
  <si>
    <t>.</t>
  </si>
  <si>
    <t>North America</t>
  </si>
  <si>
    <t>Europe</t>
  </si>
  <si>
    <t>Millesime</t>
  </si>
  <si>
    <t>PutNames</t>
  </si>
  <si>
    <t>InputData</t>
  </si>
  <si>
    <t>Cote</t>
  </si>
  <si>
    <t>First Page</t>
  </si>
  <si>
    <t>OK</t>
  </si>
  <si>
    <t>_def040 on TABLE1</t>
  </si>
  <si>
    <t>_def020 on TABLE1</t>
  </si>
  <si>
    <t>_def042 on TABLE2</t>
  </si>
  <si>
    <t>_def043 on TABLE2</t>
  </si>
  <si>
    <t>_def024 on TABLE3</t>
  </si>
  <si>
    <t>_def047 on TABLE3</t>
  </si>
  <si>
    <t>_efi011 on TABLE4</t>
  </si>
  <si>
    <t>_def023 on TABLE5</t>
  </si>
  <si>
    <t>Series</t>
  </si>
  <si>
    <t>al_def040</t>
  </si>
  <si>
    <t>al_def020</t>
  </si>
  <si>
    <t>al_def042</t>
  </si>
  <si>
    <t>al_def043</t>
  </si>
  <si>
    <t>al_def024</t>
  </si>
  <si>
    <t>al_def047</t>
  </si>
  <si>
    <t>al_efi011</t>
  </si>
  <si>
    <t>al_efi016</t>
  </si>
  <si>
    <t>al_def023</t>
  </si>
  <si>
    <t>al_dpq013</t>
  </si>
  <si>
    <t>al_dpr026</t>
  </si>
  <si>
    <t>al_dpr025</t>
  </si>
  <si>
    <t>al_dpr035</t>
  </si>
  <si>
    <t>al_dpr032</t>
  </si>
  <si>
    <t>Albania</t>
  </si>
  <si>
    <t>be_def040</t>
  </si>
  <si>
    <t>be_def020</t>
  </si>
  <si>
    <t>be_def042</t>
  </si>
  <si>
    <t>be_def043</t>
  </si>
  <si>
    <t>be_def024</t>
  </si>
  <si>
    <t>be_def047</t>
  </si>
  <si>
    <t>be_efi011</t>
  </si>
  <si>
    <t>be_efi016</t>
  </si>
  <si>
    <t>be_def023</t>
  </si>
  <si>
    <t>be_dpq013</t>
  </si>
  <si>
    <t>be_dpr026</t>
  </si>
  <si>
    <t>be_dpr025</t>
  </si>
  <si>
    <t>be_dpr035</t>
  </si>
  <si>
    <t>be_dpr032</t>
  </si>
  <si>
    <t>Belgium</t>
  </si>
  <si>
    <t>bg_def040</t>
  </si>
  <si>
    <t>bg_def020</t>
  </si>
  <si>
    <t>bg_def042</t>
  </si>
  <si>
    <t>bg_def043</t>
  </si>
  <si>
    <t>bg_def024</t>
  </si>
  <si>
    <t>bg_def047</t>
  </si>
  <si>
    <t>bg_efi011</t>
  </si>
  <si>
    <t>bg_efi016</t>
  </si>
  <si>
    <t>bg_def023</t>
  </si>
  <si>
    <t>bg_dpq013</t>
  </si>
  <si>
    <t>bg_dpr026</t>
  </si>
  <si>
    <t>bg_dpr025</t>
  </si>
  <si>
    <t>bg_dpr035</t>
  </si>
  <si>
    <t>bg_dpr032</t>
  </si>
  <si>
    <t>Bulgaria</t>
  </si>
  <si>
    <t>ca_def040</t>
  </si>
  <si>
    <t>ca_def020</t>
  </si>
  <si>
    <t>ca_def042</t>
  </si>
  <si>
    <t>ca_def043</t>
  </si>
  <si>
    <t>ca_def024</t>
  </si>
  <si>
    <t>ca_def047</t>
  </si>
  <si>
    <t>ca_efi011</t>
  </si>
  <si>
    <t>ca_efi016</t>
  </si>
  <si>
    <t>ca_def023</t>
  </si>
  <si>
    <t>ca_dpq013</t>
  </si>
  <si>
    <t>ca_dpr026</t>
  </si>
  <si>
    <t>ca_dpr025</t>
  </si>
  <si>
    <t>ca_dpr035</t>
  </si>
  <si>
    <t>ca_dpr032</t>
  </si>
  <si>
    <t>Canada</t>
  </si>
  <si>
    <t>hr_def040</t>
  </si>
  <si>
    <t>hr_def020</t>
  </si>
  <si>
    <t>hr_def042</t>
  </si>
  <si>
    <t>hr_def043</t>
  </si>
  <si>
    <t>hr_def024</t>
  </si>
  <si>
    <t>hr_def047</t>
  </si>
  <si>
    <t>hr_efi011</t>
  </si>
  <si>
    <t>hr_efi016</t>
  </si>
  <si>
    <t>hr_def023</t>
  </si>
  <si>
    <t>hr_dpq013</t>
  </si>
  <si>
    <t>hr_dpr026</t>
  </si>
  <si>
    <t>hr_dpr025</t>
  </si>
  <si>
    <t>hr_dpr035</t>
  </si>
  <si>
    <t>hr_dpr032</t>
  </si>
  <si>
    <t>Croatia</t>
  </si>
  <si>
    <t>cz_def040</t>
  </si>
  <si>
    <t>cz_def020</t>
  </si>
  <si>
    <t>cz_def042</t>
  </si>
  <si>
    <t>cz_def043</t>
  </si>
  <si>
    <t>cz_def024</t>
  </si>
  <si>
    <t>cz_def047</t>
  </si>
  <si>
    <t>cz_efi011</t>
  </si>
  <si>
    <t>cz_efi016</t>
  </si>
  <si>
    <t>cz_def023</t>
  </si>
  <si>
    <t>cz_dpq013</t>
  </si>
  <si>
    <t>cz_dpr026</t>
  </si>
  <si>
    <t>cz_dpr025</t>
  </si>
  <si>
    <t>cz_dpr035</t>
  </si>
  <si>
    <t>cz_dpr032</t>
  </si>
  <si>
    <t>dk_def040</t>
  </si>
  <si>
    <t>dk_def020</t>
  </si>
  <si>
    <t>dk_def042</t>
  </si>
  <si>
    <t>dk_def043</t>
  </si>
  <si>
    <t>dk_def024</t>
  </si>
  <si>
    <t>dk_def047</t>
  </si>
  <si>
    <t>dk_efi011</t>
  </si>
  <si>
    <t>dk_efi016</t>
  </si>
  <si>
    <t>dk_def023</t>
  </si>
  <si>
    <t>dk_dpq013</t>
  </si>
  <si>
    <t>dk_dpr026</t>
  </si>
  <si>
    <t>dk_dpr025</t>
  </si>
  <si>
    <t>dk_dpr035</t>
  </si>
  <si>
    <t>dk_dpr032</t>
  </si>
  <si>
    <t>Denmark</t>
  </si>
  <si>
    <t>ee_def040</t>
  </si>
  <si>
    <t>ee_def020</t>
  </si>
  <si>
    <t>ee_def042</t>
  </si>
  <si>
    <t>ee_def043</t>
  </si>
  <si>
    <t>ee_def024</t>
  </si>
  <si>
    <t>ee_def047</t>
  </si>
  <si>
    <t>ee_efi011</t>
  </si>
  <si>
    <t>ee_efi016</t>
  </si>
  <si>
    <t>ee_def023</t>
  </si>
  <si>
    <t>ee_dpq013</t>
  </si>
  <si>
    <t>ee_dpr026</t>
  </si>
  <si>
    <t>ee_dpr025</t>
  </si>
  <si>
    <t>ee_dpr035</t>
  </si>
  <si>
    <t>ee_dpr032</t>
  </si>
  <si>
    <t>Estonia</t>
  </si>
  <si>
    <t>fr_def040</t>
  </si>
  <si>
    <t>fr_def020</t>
  </si>
  <si>
    <t>fr_def042</t>
  </si>
  <si>
    <t>fr_def043</t>
  </si>
  <si>
    <t>fr_def024</t>
  </si>
  <si>
    <t>fr_def047</t>
  </si>
  <si>
    <t>fr_efi011</t>
  </si>
  <si>
    <t>fr_efi016</t>
  </si>
  <si>
    <t>fr_def023</t>
  </si>
  <si>
    <t>fr_dpq013</t>
  </si>
  <si>
    <t>fr_dpr026</t>
  </si>
  <si>
    <t>fr_dpr025</t>
  </si>
  <si>
    <t>fr_dpr035</t>
  </si>
  <si>
    <t>fr_dpr032</t>
  </si>
  <si>
    <t>France</t>
  </si>
  <si>
    <t>de_def040</t>
  </si>
  <si>
    <t>de_def020</t>
  </si>
  <si>
    <t>de_def042</t>
  </si>
  <si>
    <t>de_def043</t>
  </si>
  <si>
    <t>de_def024</t>
  </si>
  <si>
    <t>de_def047</t>
  </si>
  <si>
    <t>de_efi011</t>
  </si>
  <si>
    <t>de_efi016</t>
  </si>
  <si>
    <t>de_def023</t>
  </si>
  <si>
    <t>de_dpq013</t>
  </si>
  <si>
    <t>de_dpr026</t>
  </si>
  <si>
    <t>de_dpr025</t>
  </si>
  <si>
    <t>de_dpr035</t>
  </si>
  <si>
    <t>de_dpr032</t>
  </si>
  <si>
    <t>Germany</t>
  </si>
  <si>
    <t>gr_def040</t>
  </si>
  <si>
    <t>gr_def020</t>
  </si>
  <si>
    <t>gr_def042</t>
  </si>
  <si>
    <t>gr_def043</t>
  </si>
  <si>
    <t>gr_def024</t>
  </si>
  <si>
    <t>gr_def047</t>
  </si>
  <si>
    <t>gr_efi011</t>
  </si>
  <si>
    <t>gr_efi016</t>
  </si>
  <si>
    <t>gr_def023</t>
  </si>
  <si>
    <t>gr_dpq013</t>
  </si>
  <si>
    <t>gr_dpr026</t>
  </si>
  <si>
    <t>gr_dpr025</t>
  </si>
  <si>
    <t>gr_dpr035</t>
  </si>
  <si>
    <t>gr_dpr032</t>
  </si>
  <si>
    <t>Greece</t>
  </si>
  <si>
    <t>hu_def040</t>
  </si>
  <si>
    <t>hu_def020</t>
  </si>
  <si>
    <t>hu_def042</t>
  </si>
  <si>
    <t>hu_def043</t>
  </si>
  <si>
    <t>hu_def024</t>
  </si>
  <si>
    <t>hu_def047</t>
  </si>
  <si>
    <t>hu_efi011</t>
  </si>
  <si>
    <t>hu_efi016</t>
  </si>
  <si>
    <t>hu_def023</t>
  </si>
  <si>
    <t>hu_dpq013</t>
  </si>
  <si>
    <t>hu_dpr026</t>
  </si>
  <si>
    <t>hu_dpr025</t>
  </si>
  <si>
    <t>hu_dpr035</t>
  </si>
  <si>
    <t>hu_dpr032</t>
  </si>
  <si>
    <t>Hungary</t>
  </si>
  <si>
    <t>is_def040</t>
  </si>
  <si>
    <t>is_def020</t>
  </si>
  <si>
    <t>is_def042</t>
  </si>
  <si>
    <t>is_def043</t>
  </si>
  <si>
    <t>is_def024</t>
  </si>
  <si>
    <t>is_def047</t>
  </si>
  <si>
    <t>is_efi011</t>
  </si>
  <si>
    <t>is_efi016</t>
  </si>
  <si>
    <t>is_def023</t>
  </si>
  <si>
    <t>is_dpq013</t>
  </si>
  <si>
    <t>is_dpr026</t>
  </si>
  <si>
    <t>is_dpr025</t>
  </si>
  <si>
    <t>is_dpr035</t>
  </si>
  <si>
    <t>is_dpr032</t>
  </si>
  <si>
    <t>Iceland</t>
  </si>
  <si>
    <t>it_def040</t>
  </si>
  <si>
    <t>it_def020</t>
  </si>
  <si>
    <t>it_def042</t>
  </si>
  <si>
    <t>it_def043</t>
  </si>
  <si>
    <t>it_def024</t>
  </si>
  <si>
    <t>it_def047</t>
  </si>
  <si>
    <t>it_efi011</t>
  </si>
  <si>
    <t>it_efi016</t>
  </si>
  <si>
    <t>it_def023</t>
  </si>
  <si>
    <t>it_dpq013</t>
  </si>
  <si>
    <t>it_dpr026</t>
  </si>
  <si>
    <t>it_dpr025</t>
  </si>
  <si>
    <t>it_dpr035</t>
  </si>
  <si>
    <t>it_dpr032</t>
  </si>
  <si>
    <t>Italy</t>
  </si>
  <si>
    <t>lv_def040</t>
  </si>
  <si>
    <t>lv_def020</t>
  </si>
  <si>
    <t>lv_def042</t>
  </si>
  <si>
    <t>lv_def043</t>
  </si>
  <si>
    <t>lv_def024</t>
  </si>
  <si>
    <t>lv_def047</t>
  </si>
  <si>
    <t>lv_efi011</t>
  </si>
  <si>
    <t>lv_efi016</t>
  </si>
  <si>
    <t>lv_def023</t>
  </si>
  <si>
    <t>lv_dpq013</t>
  </si>
  <si>
    <t>lv_dpr026</t>
  </si>
  <si>
    <t>lv_dpr025</t>
  </si>
  <si>
    <t>lv_dpr035</t>
  </si>
  <si>
    <t>lv_dpr032</t>
  </si>
  <si>
    <t>Latvia</t>
  </si>
  <si>
    <t>lt_def040</t>
  </si>
  <si>
    <t>lt_def020</t>
  </si>
  <si>
    <t>lt_def042</t>
  </si>
  <si>
    <t>lt_def043</t>
  </si>
  <si>
    <t>lt_def024</t>
  </si>
  <si>
    <t>lt_def047</t>
  </si>
  <si>
    <t>lt_efi011</t>
  </si>
  <si>
    <t>lt_efi016</t>
  </si>
  <si>
    <t>lt_def023</t>
  </si>
  <si>
    <t>lt_dpq013</t>
  </si>
  <si>
    <t>W</t>
  </si>
  <si>
    <t>lt_dpr026</t>
  </si>
  <si>
    <t>lt_dpr025</t>
  </si>
  <si>
    <t>lt_dpr035</t>
  </si>
  <si>
    <t>lt_dpr032</t>
  </si>
  <si>
    <t>Lithuania</t>
  </si>
  <si>
    <t>lu_def040</t>
  </si>
  <si>
    <t>lu_def020</t>
  </si>
  <si>
    <t>lu_def042</t>
  </si>
  <si>
    <t>lu_def043</t>
  </si>
  <si>
    <t>lu_def024</t>
  </si>
  <si>
    <t>lu_def047</t>
  </si>
  <si>
    <t>lu_efi011</t>
  </si>
  <si>
    <t>lu_efi016</t>
  </si>
  <si>
    <t>lu_def023</t>
  </si>
  <si>
    <t>lu_dpq013</t>
  </si>
  <si>
    <t>lu_dpr026</t>
  </si>
  <si>
    <t>lu_dpr025</t>
  </si>
  <si>
    <t>lu_dpr035</t>
  </si>
  <si>
    <t>lu_dpr032</t>
  </si>
  <si>
    <t>Luxembourg</t>
  </si>
  <si>
    <t>nl_def040</t>
  </si>
  <si>
    <t>nl_def020</t>
  </si>
  <si>
    <t>nl_def042</t>
  </si>
  <si>
    <t>nl_def043</t>
  </si>
  <si>
    <t>nl_def024</t>
  </si>
  <si>
    <t>nl_def047</t>
  </si>
  <si>
    <t>nl_efi011</t>
  </si>
  <si>
    <t>nl_efi016</t>
  </si>
  <si>
    <t>nl_def023</t>
  </si>
  <si>
    <t>nl_dpq013</t>
  </si>
  <si>
    <t>nl_dpr026</t>
  </si>
  <si>
    <t>nl_dpr025</t>
  </si>
  <si>
    <t>nl_dpr035</t>
  </si>
  <si>
    <t>nl_dpr032</t>
  </si>
  <si>
    <t>Netherlands</t>
  </si>
  <si>
    <t>no_def040</t>
  </si>
  <si>
    <t>no_def020</t>
  </si>
  <si>
    <t>no_def042</t>
  </si>
  <si>
    <t>no_def043</t>
  </si>
  <si>
    <t>no_def024</t>
  </si>
  <si>
    <t>no_def047</t>
  </si>
  <si>
    <t>no_efi011</t>
  </si>
  <si>
    <t>no_efi016</t>
  </si>
  <si>
    <t>no_def023</t>
  </si>
  <si>
    <t>no_dpq013</t>
  </si>
  <si>
    <t>no_dpr026</t>
  </si>
  <si>
    <t>no_dpr025</t>
  </si>
  <si>
    <t>no_dpr035</t>
  </si>
  <si>
    <t>no_dpr032</t>
  </si>
  <si>
    <t>Norway</t>
  </si>
  <si>
    <t>pl_def040</t>
  </si>
  <si>
    <t>pl_def020</t>
  </si>
  <si>
    <t>pl_def042</t>
  </si>
  <si>
    <t>pl_def043</t>
  </si>
  <si>
    <t>pl_def024</t>
  </si>
  <si>
    <t>pl_def047</t>
  </si>
  <si>
    <t>pl_efi011</t>
  </si>
  <si>
    <t>pl_efi016</t>
  </si>
  <si>
    <t>pl_def023</t>
  </si>
  <si>
    <t>pl_dpq013</t>
  </si>
  <si>
    <t>pl_dpr026</t>
  </si>
  <si>
    <t>pl_dpr025</t>
  </si>
  <si>
    <t>pl_dpr035</t>
  </si>
  <si>
    <t>pl_dpr032</t>
  </si>
  <si>
    <t>Poland</t>
  </si>
  <si>
    <t>pt_def040</t>
  </si>
  <si>
    <t>pt_def020</t>
  </si>
  <si>
    <t>pt_def042</t>
  </si>
  <si>
    <t>pt_def043</t>
  </si>
  <si>
    <t>pt_def024</t>
  </si>
  <si>
    <t>pt_def047</t>
  </si>
  <si>
    <t>pt_efi011</t>
  </si>
  <si>
    <t>pt_efi016</t>
  </si>
  <si>
    <t>pt_def023</t>
  </si>
  <si>
    <t>pt_dpq013</t>
  </si>
  <si>
    <t>pt_dpr026</t>
  </si>
  <si>
    <t>pt_dpr025</t>
  </si>
  <si>
    <t>pt_dpr035</t>
  </si>
  <si>
    <t>pt_dpr032</t>
  </si>
  <si>
    <t>Portugal</t>
  </si>
  <si>
    <t>ro_def040</t>
  </si>
  <si>
    <t>ro_def020</t>
  </si>
  <si>
    <t>ro_def042</t>
  </si>
  <si>
    <t>ro_def043</t>
  </si>
  <si>
    <t>ro_def024</t>
  </si>
  <si>
    <t>ro_def047</t>
  </si>
  <si>
    <t>ro_efi011</t>
  </si>
  <si>
    <t>ro_efi016</t>
  </si>
  <si>
    <t>ro_def023</t>
  </si>
  <si>
    <t>ro_dpq013</t>
  </si>
  <si>
    <t>ro_dpr026</t>
  </si>
  <si>
    <t>ro_dpr025</t>
  </si>
  <si>
    <t>ro_dpr035</t>
  </si>
  <si>
    <t>ro_dpr032</t>
  </si>
  <si>
    <t>Romania</t>
  </si>
  <si>
    <t>sk_def040</t>
  </si>
  <si>
    <t>sk_def020</t>
  </si>
  <si>
    <t>sk_def042</t>
  </si>
  <si>
    <t>sk_def043</t>
  </si>
  <si>
    <t>sk_def024</t>
  </si>
  <si>
    <t>sk_def047</t>
  </si>
  <si>
    <t>sk_efi011</t>
  </si>
  <si>
    <t>sk_efi016</t>
  </si>
  <si>
    <t>sk_def023</t>
  </si>
  <si>
    <t>sk_dpq013</t>
  </si>
  <si>
    <t>sk_dpr026</t>
  </si>
  <si>
    <t>sk_dpr025</t>
  </si>
  <si>
    <t>sk_dpr035</t>
  </si>
  <si>
    <t>sk_dpr032</t>
  </si>
  <si>
    <t>Slovak_Republic</t>
  </si>
  <si>
    <t>si_def040</t>
  </si>
  <si>
    <t>si_def020</t>
  </si>
  <si>
    <t>si_def042</t>
  </si>
  <si>
    <t>si_def043</t>
  </si>
  <si>
    <t>si_def024</t>
  </si>
  <si>
    <t>si_def047</t>
  </si>
  <si>
    <t>si_efi011</t>
  </si>
  <si>
    <t>si_efi016</t>
  </si>
  <si>
    <t>si_def023</t>
  </si>
  <si>
    <t>si_dpq013</t>
  </si>
  <si>
    <t>si_dpr026</t>
  </si>
  <si>
    <t>si_dpr025</t>
  </si>
  <si>
    <t>si_dpr035</t>
  </si>
  <si>
    <t>si_dpr032</t>
  </si>
  <si>
    <t>Slovenia</t>
  </si>
  <si>
    <t>es_def040</t>
  </si>
  <si>
    <t>es_def020</t>
  </si>
  <si>
    <t>es_def042</t>
  </si>
  <si>
    <t>es_def043</t>
  </si>
  <si>
    <t>es_def024</t>
  </si>
  <si>
    <t>es_def047</t>
  </si>
  <si>
    <t>es_efi011</t>
  </si>
  <si>
    <t>es_efi016</t>
  </si>
  <si>
    <t>es_def023</t>
  </si>
  <si>
    <t>es_dpq013</t>
  </si>
  <si>
    <t>es_dpr026</t>
  </si>
  <si>
    <t>es_dpr025</t>
  </si>
  <si>
    <t>es_dpr035</t>
  </si>
  <si>
    <t>es_dpr032</t>
  </si>
  <si>
    <t>Spain</t>
  </si>
  <si>
    <t>tr_def040</t>
  </si>
  <si>
    <t>tr_def020</t>
  </si>
  <si>
    <t>tr_def042</t>
  </si>
  <si>
    <t>tr_def043</t>
  </si>
  <si>
    <t>tr_def024</t>
  </si>
  <si>
    <t>tr_def047</t>
  </si>
  <si>
    <t>tr_efi011</t>
  </si>
  <si>
    <t>tr_efi016</t>
  </si>
  <si>
    <t>tr_def023</t>
  </si>
  <si>
    <t>tr_dpq013</t>
  </si>
  <si>
    <t>tr_dpr026</t>
  </si>
  <si>
    <t>tr_dpr025</t>
  </si>
  <si>
    <t>tr_dpr035</t>
  </si>
  <si>
    <t>tr_dpr032</t>
  </si>
  <si>
    <t>Turkey</t>
  </si>
  <si>
    <t>gb_def040</t>
  </si>
  <si>
    <t>gb_def020</t>
  </si>
  <si>
    <t>gb_def042</t>
  </si>
  <si>
    <t>gb_def043</t>
  </si>
  <si>
    <t>gb_def024</t>
  </si>
  <si>
    <t>gb_def047</t>
  </si>
  <si>
    <t>gb_efi011</t>
  </si>
  <si>
    <t>gb_efi016</t>
  </si>
  <si>
    <t>gb_def023</t>
  </si>
  <si>
    <t>gb_dpq013</t>
  </si>
  <si>
    <t>gb_dpr026</t>
  </si>
  <si>
    <t>gb_dpr025</t>
  </si>
  <si>
    <t>gb_dpr035</t>
  </si>
  <si>
    <t>gb_dpr032</t>
  </si>
  <si>
    <t>United_Kingdom</t>
  </si>
  <si>
    <t>us_def040</t>
  </si>
  <si>
    <t>us_def020</t>
  </si>
  <si>
    <t>us_def042</t>
  </si>
  <si>
    <t>us_def043</t>
  </si>
  <si>
    <t>us_def024</t>
  </si>
  <si>
    <t>us_def047</t>
  </si>
  <si>
    <t>us_efi011</t>
  </si>
  <si>
    <t>us_efi016</t>
  </si>
  <si>
    <t>us_def023</t>
  </si>
  <si>
    <t>us_dpq013</t>
  </si>
  <si>
    <t>us_dpr026</t>
  </si>
  <si>
    <t>us_dpr025</t>
  </si>
  <si>
    <t>us_dpr035</t>
  </si>
  <si>
    <t>us_dpr032</t>
  </si>
  <si>
    <t>United_States</t>
  </si>
  <si>
    <t>eu_def042</t>
  </si>
  <si>
    <t>eu_def043</t>
  </si>
  <si>
    <t>eu_def024</t>
  </si>
  <si>
    <t>eu_def047</t>
  </si>
  <si>
    <t>eu_efi011</t>
  </si>
  <si>
    <t>eu_efi016</t>
  </si>
  <si>
    <t>eu_def023</t>
  </si>
  <si>
    <t>eu_dpq013</t>
  </si>
  <si>
    <t>na_def042</t>
  </si>
  <si>
    <t>na_def043</t>
  </si>
  <si>
    <t>na_def024</t>
  </si>
  <si>
    <t>na_def047</t>
  </si>
  <si>
    <t>na_efi011</t>
  </si>
  <si>
    <t>na_efi016</t>
  </si>
  <si>
    <t>na_def023</t>
  </si>
  <si>
    <t>na_dpq013</t>
  </si>
  <si>
    <t>North_America</t>
  </si>
  <si>
    <t>to_def042</t>
  </si>
  <si>
    <t>to_def043</t>
  </si>
  <si>
    <t>to_def024</t>
  </si>
  <si>
    <t>to_def047</t>
  </si>
  <si>
    <t>to_efi011</t>
  </si>
  <si>
    <t>to_efi016</t>
  </si>
  <si>
    <t>to_def023</t>
  </si>
  <si>
    <t>to_dpq013</t>
  </si>
  <si>
    <t>Nato_Total</t>
  </si>
  <si>
    <t>Langue</t>
  </si>
  <si>
    <t>Personnel (b)</t>
  </si>
  <si>
    <t>eu_dpr028</t>
  </si>
  <si>
    <t>na_dpr028</t>
  </si>
  <si>
    <t>oa_def024</t>
  </si>
  <si>
    <t>NATO UNCLASSIFIED</t>
  </si>
  <si>
    <t>Defence expenditures as per cent of GDP - Based on 2010 prices - %</t>
  </si>
  <si>
    <t>Zone</t>
  </si>
  <si>
    <t>me_def040</t>
  </si>
  <si>
    <t>me_def020</t>
  </si>
  <si>
    <t>me_def042</t>
  </si>
  <si>
    <t>me_def043</t>
  </si>
  <si>
    <t>me_def047</t>
  </si>
  <si>
    <t>me_def024</t>
  </si>
  <si>
    <t>me_efi011</t>
  </si>
  <si>
    <t>me_efi016</t>
  </si>
  <si>
    <t>me_def023</t>
  </si>
  <si>
    <t>me_dpq013</t>
  </si>
  <si>
    <t>me_dpr026</t>
  </si>
  <si>
    <t>me_dpr025</t>
  </si>
  <si>
    <t>me_dpr035</t>
  </si>
  <si>
    <t>me_dpr032</t>
  </si>
  <si>
    <t>Montenegro</t>
  </si>
  <si>
    <t>oa_def043</t>
  </si>
  <si>
    <t>oa_def047</t>
  </si>
  <si>
    <t>NATO Europe and Canada</t>
  </si>
  <si>
    <t>NATO RESTRICTED</t>
  </si>
  <si>
    <t>oa_efi011</t>
  </si>
  <si>
    <t>oa_def042</t>
  </si>
  <si>
    <t>oa_efi016</t>
  </si>
  <si>
    <t>oa_def023</t>
  </si>
  <si>
    <t>oa_dpq013</t>
  </si>
  <si>
    <t>oa_dpr028</t>
  </si>
  <si>
    <t>Nato_excl_US</t>
  </si>
  <si>
    <t>Infrastructure (c)</t>
  </si>
  <si>
    <t>2018e</t>
  </si>
  <si>
    <t>def_047</t>
  </si>
  <si>
    <t>2019e</t>
  </si>
  <si>
    <t>def_043</t>
  </si>
  <si>
    <t xml:space="preserve">NATO Europe and Canada </t>
  </si>
  <si>
    <t>Total defence expenditure (USD Bn)</t>
  </si>
  <si>
    <t>Year on year change</t>
  </si>
  <si>
    <t>Year on 2014 change</t>
  </si>
  <si>
    <t>Cumulative change on 2014 level</t>
  </si>
  <si>
    <t>_efi016 on TABLE5</t>
  </si>
  <si>
    <t>_dpq013 on TABLE6</t>
  </si>
  <si>
    <t>_dpr026 on TABLE7a</t>
  </si>
  <si>
    <t>_dpr025 on TABLE7a</t>
  </si>
  <si>
    <t>_dpr035 on TABLE7b</t>
  </si>
  <si>
    <t>_dpr032 on TABLE7b</t>
  </si>
  <si>
    <t>Czech_Republic</t>
  </si>
  <si>
    <t xml:space="preserve">Volume index of defence expenditure (2015 = 100) </t>
  </si>
  <si>
    <t xml:space="preserve">(based on 2015 prices and exchange rates) </t>
  </si>
  <si>
    <t>updated 070619</t>
  </si>
  <si>
    <t>Nation</t>
  </si>
  <si>
    <t xml:space="preserve"> Albania</t>
  </si>
  <si>
    <t xml:space="preserve"> Belgium</t>
  </si>
  <si>
    <t xml:space="preserve"> Bulgaria</t>
  </si>
  <si>
    <t xml:space="preserve"> Canada</t>
  </si>
  <si>
    <t xml:space="preserve"> Croatia</t>
  </si>
  <si>
    <t xml:space="preserve"> Czech Republic</t>
  </si>
  <si>
    <t xml:space="preserve"> Denmark</t>
  </si>
  <si>
    <t xml:space="preserve"> Estonia</t>
  </si>
  <si>
    <t xml:space="preserve"> France </t>
  </si>
  <si>
    <t xml:space="preserve"> Germany </t>
  </si>
  <si>
    <t xml:space="preserve"> Greece </t>
  </si>
  <si>
    <t xml:space="preserve"> Hungary</t>
  </si>
  <si>
    <t>..</t>
  </si>
  <si>
    <t xml:space="preserve"> Italy </t>
  </si>
  <si>
    <t xml:space="preserve"> Latvia</t>
  </si>
  <si>
    <t xml:space="preserve"> Lithuania</t>
  </si>
  <si>
    <t xml:space="preserve"> Luxembourg </t>
  </si>
  <si>
    <t xml:space="preserve"> Montenegro</t>
  </si>
  <si>
    <t xml:space="preserve"> Netherlands </t>
  </si>
  <si>
    <t xml:space="preserve"> Norway</t>
  </si>
  <si>
    <t xml:space="preserve"> Poland</t>
  </si>
  <si>
    <t xml:space="preserve"> Portugal </t>
  </si>
  <si>
    <t xml:space="preserve"> Romania</t>
  </si>
  <si>
    <t xml:space="preserve"> Slovak Republic</t>
  </si>
  <si>
    <t xml:space="preserve"> Slovenia</t>
  </si>
  <si>
    <t xml:space="preserve"> Spain </t>
  </si>
  <si>
    <t xml:space="preserve"> Turkey</t>
  </si>
  <si>
    <t xml:space="preserve"> United Kingdom</t>
  </si>
  <si>
    <t xml:space="preserve"> United States</t>
  </si>
  <si>
    <t>NATO Europe &amp; Canada</t>
  </si>
  <si>
    <t>GDP deflator extrapolated since Defence Defl not available</t>
  </si>
  <si>
    <t>extrapolation for US</t>
  </si>
  <si>
    <t>COM001 - Exchange rates - National currency per US $ - Annual average</t>
  </si>
  <si>
    <t>Currency</t>
  </si>
  <si>
    <t xml:space="preserve"> Leks</t>
  </si>
  <si>
    <t xml:space="preserve"> Euros</t>
  </si>
  <si>
    <t xml:space="preserve"> Leva</t>
  </si>
  <si>
    <t xml:space="preserve"> Canadian dollars</t>
  </si>
  <si>
    <t xml:space="preserve"> Kuna</t>
  </si>
  <si>
    <t xml:space="preserve"> Koruny</t>
  </si>
  <si>
    <t xml:space="preserve"> Danish kroner</t>
  </si>
  <si>
    <t xml:space="preserve"> Krooni</t>
  </si>
  <si>
    <t xml:space="preserve"> Forint</t>
  </si>
  <si>
    <t xml:space="preserve"> Lats</t>
  </si>
  <si>
    <t xml:space="preserve"> Litai</t>
  </si>
  <si>
    <t xml:space="preserve"> Norw. kroner</t>
  </si>
  <si>
    <t xml:space="preserve"> Zlotys</t>
  </si>
  <si>
    <t xml:space="preserve"> New Lei</t>
  </si>
  <si>
    <t xml:space="preserve"> Tolars</t>
  </si>
  <si>
    <t xml:space="preserve"> New Turkish liras</t>
  </si>
  <si>
    <t xml:space="preserve"> Pounds sterling</t>
  </si>
  <si>
    <t xml:space="preserve"> US dollars</t>
  </si>
  <si>
    <t>DPQ013 - Military Personnel, All Services - Unit</t>
  </si>
  <si>
    <t>EFI011 - GDP - 2015 prices and exchange rates - $ - Millions</t>
  </si>
  <si>
    <t>DPR025 - Personnel expenditures including Pensions as per cent of Total Defence expenditures - %</t>
  </si>
  <si>
    <t>DPR035 - Construction Expenditures as per cent of Total Defence expenditures - %</t>
  </si>
  <si>
    <t>DPR032 - Other Equipment, Supplies &amp; Operation expenditures and Other expenditures as per cent of Total Defence expenditures - %</t>
  </si>
  <si>
    <t>DPR026 - Major Equipment expenditures including R&amp;D Devoted to Major Equipment as per cent of Total Defence expenditures - % - Based on variuos prices</t>
  </si>
  <si>
    <t>DEF043 - Defence expenditures - 2015 prices and exchange rates - $ - Millions</t>
  </si>
  <si>
    <t>to update current Table 3 as of June 2019</t>
  </si>
  <si>
    <t>COM003 - Population - Mid-year estimates - Thousands</t>
  </si>
  <si>
    <t>def023 - defex per capita</t>
  </si>
  <si>
    <t>without Montenegro</t>
  </si>
  <si>
    <t>NORTH AMERICA</t>
  </si>
  <si>
    <t>NATO TOTAL</t>
  </si>
  <si>
    <t>Czech Republic</t>
  </si>
  <si>
    <t>Slovak Republic</t>
  </si>
  <si>
    <t>United Kingdom</t>
  </si>
  <si>
    <t>United States</t>
  </si>
  <si>
    <t>NATO EUROPE</t>
  </si>
  <si>
    <t xml:space="preserve"> Iceland</t>
  </si>
  <si>
    <t>NATO EUROPE AND CANADA</t>
  </si>
  <si>
    <t>population</t>
  </si>
  <si>
    <t>COM003</t>
  </si>
  <si>
    <t>agrees to Table 2</t>
  </si>
  <si>
    <t>TOTAL NATO</t>
  </si>
  <si>
    <t>GDP EFI011</t>
  </si>
  <si>
    <t xml:space="preserve"> NATO Europe</t>
  </si>
  <si>
    <t xml:space="preserve"> NATO North America</t>
  </si>
  <si>
    <t xml:space="preserve"> NATO Total</t>
  </si>
  <si>
    <t xml:space="preserve"> NATO excl. US</t>
  </si>
  <si>
    <t>agreed to Table 3, line 40, previous years from def047 US</t>
  </si>
  <si>
    <t>agreed to Table 3, line 11, ECOBANK for previous years</t>
  </si>
  <si>
    <t>agreed to Table 3, line 41, ECOBAN previous years</t>
  </si>
  <si>
    <t>agreed to Table1 memo and Table POTUS, ECOBANK previous years</t>
  </si>
  <si>
    <t>agreed to Table 2 and POTUS Table</t>
  </si>
  <si>
    <t>Share of real GDP 2014 (%)</t>
  </si>
  <si>
    <t>Share of real GDP 2019e (%)</t>
  </si>
  <si>
    <t>Real change 2014-2019e (%)</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</si>
  <si>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</si>
  <si>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</si>
  <si>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Latvia*</t>
  </si>
  <si>
    <t>Lithuania*</t>
  </si>
  <si>
    <t>Poland*</t>
  </si>
  <si>
    <t>Romania*</t>
  </si>
  <si>
    <t>DEF037 - Defence expenditures deflator - Total -  Index base year: 2015 = 100</t>
  </si>
  <si>
    <t>GDP deflator extrapolated since Defence Defl not available after 2017</t>
  </si>
  <si>
    <t>Not updated</t>
  </si>
  <si>
    <t>NATO Total</t>
  </si>
  <si>
    <t>GDP (from Table E5)</t>
  </si>
  <si>
    <t>f</t>
  </si>
  <si>
    <t>Évolution réelle 2014-2019e (%)</t>
  </si>
  <si>
    <t>Part du PIB réel 2014 (%)</t>
  </si>
  <si>
    <t>Part du PIB réel 2019e (%)</t>
  </si>
  <si>
    <t>Tableau 1 : Dépenses de défense</t>
  </si>
  <si>
    <t>en millions de monnaie nationale</t>
  </si>
  <si>
    <t>Prix courants</t>
  </si>
  <si>
    <t>Albanie   (Leks)</t>
  </si>
  <si>
    <t>Belgique   (Euros)</t>
  </si>
  <si>
    <t>Bulgarie   (Leva)</t>
  </si>
  <si>
    <t>Canada   (Dollars canadiens)</t>
  </si>
  <si>
    <t>Croatie   (Kunas)</t>
  </si>
  <si>
    <t>République tchèque   (Couronnes)</t>
  </si>
  <si>
    <t>Danemark   (Couronnes)</t>
  </si>
  <si>
    <t>Estonie   (Euros)</t>
  </si>
  <si>
    <t>France   (Euros)</t>
  </si>
  <si>
    <t>Allemagne   (Euros)</t>
  </si>
  <si>
    <t>Grèce   (Euros)</t>
  </si>
  <si>
    <t>Hongrie   (Forint)</t>
  </si>
  <si>
    <t>Italie   (Euros)</t>
  </si>
  <si>
    <t>Lettonie*   (Euros)</t>
  </si>
  <si>
    <t>Lituanie*   (Euros)</t>
  </si>
  <si>
    <t>Luxembourg   (Euros)</t>
  </si>
  <si>
    <t>Monténégro   (Euros)</t>
  </si>
  <si>
    <t>Pays-Bas   (Euros)</t>
  </si>
  <si>
    <t>Norvège   (Couronnes)</t>
  </si>
  <si>
    <t>Pologne*   (Zlotys)</t>
  </si>
  <si>
    <t>Portugal   (Euros)</t>
  </si>
  <si>
    <t>Roumanie*   (Nouveaux lei)</t>
  </si>
  <si>
    <t>Slovaquie   (Euros)</t>
  </si>
  <si>
    <t>Slovénie   (Euros)</t>
  </si>
  <si>
    <t>Espagne   (Euros)</t>
  </si>
  <si>
    <t>Turquie   (Livres)</t>
  </si>
  <si>
    <t>Royaume-Uni   (Livres)</t>
  </si>
  <si>
    <t>États-Unis   (Dollars)</t>
  </si>
  <si>
    <t>Prix constants de 2015</t>
  </si>
  <si>
    <t>Note : Les chiffres pour 2019 sont des estimations.</t>
  </si>
  <si>
    <t>*  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</si>
  <si>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Tableau 2 : Dépenses de défense</t>
  </si>
  <si>
    <t>en millions de dollars des États-Unis</t>
  </si>
  <si>
    <t>Prix et taux de change courants</t>
  </si>
  <si>
    <t>Albanie</t>
  </si>
  <si>
    <t>Belgique</t>
  </si>
  <si>
    <t>Bulgarie</t>
  </si>
  <si>
    <t>Croatie</t>
  </si>
  <si>
    <t>République tchèque</t>
  </si>
  <si>
    <t>Danemark</t>
  </si>
  <si>
    <t>Estonie</t>
  </si>
  <si>
    <t>Allemagne</t>
  </si>
  <si>
    <t>Grèce</t>
  </si>
  <si>
    <t>Hongrie</t>
  </si>
  <si>
    <t>Italie</t>
  </si>
  <si>
    <t>Lettonie*</t>
  </si>
  <si>
    <t>Lituanie*</t>
  </si>
  <si>
    <t>Monténégro</t>
  </si>
  <si>
    <t>Pays-Bas</t>
  </si>
  <si>
    <t>Norvège</t>
  </si>
  <si>
    <t>Pologne*</t>
  </si>
  <si>
    <t>Roumanie*</t>
  </si>
  <si>
    <t>Slovaquie</t>
  </si>
  <si>
    <t>Slovénie</t>
  </si>
  <si>
    <t>Espagne</t>
  </si>
  <si>
    <t>Turquie</t>
  </si>
  <si>
    <t>Royaume-Uni</t>
  </si>
  <si>
    <t>États-Unis</t>
  </si>
  <si>
    <t>Europe OTAN et Canada</t>
  </si>
  <si>
    <t>Total OTAN</t>
  </si>
  <si>
    <t>Prix et taux de change constants de 2015</t>
  </si>
  <si>
    <t xml:space="preserve">Notes : Les chiffres pour 2019 sont des estimations. À compter de 2017, les agrégats Europe OTAN et Total OTAN comprennent le Monténégro, qui est devenu membre de l’Alliance le 5 juin 2017. </t>
  </si>
  <si>
    <t>Tableau 3 : Dépenses de défense en part du PIB et évolution annuelle réelle</t>
  </si>
  <si>
    <t>sur la base des prix de 2015</t>
  </si>
  <si>
    <t>Part du PIB réel (%)</t>
  </si>
  <si>
    <t>Évolution annuelle réelle (%)</t>
  </si>
  <si>
    <t>Bulgarie*</t>
  </si>
  <si>
    <t>**  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</si>
  <si>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Tableau 4 : Dépenses de défense évolution réelle 2014-2019</t>
  </si>
  <si>
    <t>en millions de dollars des États-Unis (prix et taux de change de 2015)</t>
  </si>
  <si>
    <t xml:space="preserve">Notes : Les chiffres pour 2019 sont des estimations. </t>
  </si>
  <si>
    <t>-9-</t>
  </si>
  <si>
    <t>-8-</t>
  </si>
  <si>
    <t>-7-</t>
  </si>
  <si>
    <t>-6-</t>
  </si>
  <si>
    <t>Tableau 5 : PIB réel</t>
  </si>
  <si>
    <t>en milliards de dollars des États-Unis (prix et taux de change de 2015)</t>
  </si>
  <si>
    <t>Islande</t>
  </si>
  <si>
    <t>Notes : Les chiffres pour 2019 sont des estimations. À compter de 2017, les agrégats Europe OTAN et Total OTAN comprennent le Monténégro, qui est devenu membre de l’Alliance le 5 juin 2017.</t>
  </si>
  <si>
    <t>-10-</t>
  </si>
  <si>
    <t>Tableau 6 : PIB par habitant et dépenses de défense par habitant</t>
  </si>
  <si>
    <t>prix et taux de change de 2015</t>
  </si>
  <si>
    <t>PIB par habitant (en milliers de dollars des États-Unis)</t>
  </si>
  <si>
    <t>Lettonie</t>
  </si>
  <si>
    <t>Lituanie</t>
  </si>
  <si>
    <t>Pologne</t>
  </si>
  <si>
    <t>Roumanie</t>
  </si>
  <si>
    <t>Dépenses de défense par habitant (en dollars des États-Unis)</t>
  </si>
  <si>
    <t>-11-</t>
  </si>
  <si>
    <t>Tableau 7 : Personnel militaire</t>
  </si>
  <si>
    <t>en milliers</t>
  </si>
  <si>
    <t>-12-</t>
  </si>
  <si>
    <t>Tableau 8a : Répartition des dépenses de défense par catégorie principale</t>
  </si>
  <si>
    <t>pourcentage des dépenses de défense totales</t>
  </si>
  <si>
    <t>Équipement (a)</t>
  </si>
  <si>
    <t>Notes : Les chiffres pour 2019 sont des estimations.</t>
  </si>
  <si>
    <t>(a) Les dépenses d'équipements englobent les dépenses afférentes aux matériels d'importance majeure et les coûts de R&amp;D liés à ces matériels.</t>
  </si>
  <si>
    <t>(b) Les dépenses de personnel se composent des dépenses liées au personnel militaire et civil et des pensions.</t>
  </si>
  <si>
    <t>-13-</t>
  </si>
  <si>
    <t>Tableau 8b : Répartition des dépenses de défense par catégorie principale</t>
  </si>
  <si>
    <t>en pourcentage des dépenses de défense totales</t>
  </si>
  <si>
    <t>Autres dépenses (d)</t>
  </si>
  <si>
    <t>(c)  Les dépenses d'infrastructure correspondent aux dépenses liées à l'infrastructure commune de l'OTAN et aux constructions militaires nationales.</t>
  </si>
  <si>
    <t>-14-</t>
  </si>
  <si>
    <t xml:space="preserve">(d) Les autres dépenses comprennent les dépenses de fonctionnement et maintenance, les autres dépenses de R&amp;D et les dépenses des catégories </t>
  </si>
  <si>
    <t>non-énumérées ci-dessus.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</si>
</sst>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0.0"/>
    <numFmt numFmtId="166" formatCode="\1\-#"/>
    <numFmt numFmtId="167" formatCode="0.000"/>
    <numFmt numFmtId="168" formatCode="0.00&quot; &quot;"/>
    <numFmt numFmtId="169" formatCode="\|\ \ \ \ \ 0.00&quot; &quot;"/>
    <numFmt numFmtId="170" formatCode="###,###,##0.00&quot; &quot;"/>
    <numFmt numFmtId="171" formatCode="0.0"/>
    <numFmt numFmtId="172" formatCode="0.000000000000"/>
    <numFmt numFmtId="173" formatCode="###,###,##0&quot; &quot;"/>
    <numFmt numFmtId="174" formatCode="##,##0.000&quot; &quot;"/>
    <numFmt numFmtId="175" formatCode="##0.0000&quot; &quot;"/>
  </numFmts>
  <fonts count="73"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9"/>
      <name val="Arial"/>
      <family val="2"/>
    </font>
    <font>
      <b/>
      <sz val="12"/>
      <name val="Times New Roman"/>
      <family val="1"/>
    </font>
    <font>
      <sz val="10"/>
      <name val="Times New Roman"/>
      <family val="1"/>
    </font>
    <font>
      <sz val="11"/>
      <color theme="1"/>
      <name val="Calibri"/>
      <family val="2"/>
    </font>
    <font>
      <sz val="14"/>
      <color rgb="FF414141"/>
      <name val="Garamond"/>
      <family val="1"/>
    </font>
    <font>
      <sz val="8"/>
      <color theme="1"/>
      <name val="Garamond"/>
      <family val="1"/>
    </font>
    <font>
      <b/>
      <sz val="14"/>
      <color rgb="FF414141"/>
      <name val="Garamond"/>
      <family val="1"/>
    </font>
    <font>
      <sz val="11"/>
      <color rgb="FF414141"/>
      <name val="Calibri"/>
      <family val="2"/>
      <scheme val="minor"/>
    </font>
    <font>
      <sz val="10"/>
      <color rgb="FF414141"/>
      <name val="Garamond"/>
      <family val="1"/>
    </font>
    <font>
      <sz val="8"/>
      <color rgb="FF414141"/>
      <name val="Garamond"/>
      <family val="1"/>
    </font>
    <font>
      <b/>
      <sz val="8"/>
      <color rgb="FF414141"/>
      <name val="Garamond"/>
      <family val="1"/>
    </font>
    <font>
      <sz val="10"/>
      <color rgb="FF414141"/>
      <name val="MS Sans Serif"/>
      <family val="2"/>
    </font>
    <font>
      <sz val="10"/>
      <color rgb="FF414141"/>
      <name val="Arial"/>
      <family val="2"/>
    </font>
    <font>
      <sz val="12"/>
      <color rgb="FF414141"/>
      <name val="Garamond"/>
      <family val="1"/>
    </font>
    <font>
      <i/>
      <sz val="11"/>
      <color rgb="FF414141"/>
      <name val="Calibri"/>
      <family val="2"/>
      <scheme val="minor"/>
    </font>
    <font>
      <b/>
      <sz val="11"/>
      <color rgb="FF414141"/>
      <name val="Garamond"/>
      <family val="1"/>
    </font>
    <font>
      <sz val="11"/>
      <color rgb="FF414141"/>
      <name val="Garamond"/>
      <family val="1"/>
    </font>
    <font>
      <b/>
      <sz val="16"/>
      <color rgb="FF414141"/>
      <name val="Garamond"/>
      <family val="1"/>
    </font>
    <font>
      <b/>
      <sz val="11"/>
      <color rgb="FF414141"/>
      <name val="Calibri"/>
      <family val="2"/>
      <scheme val="minor"/>
    </font>
    <font>
      <sz val="7"/>
      <color theme="1"/>
      <name val="Garamond"/>
      <family val="1"/>
    </font>
    <font>
      <b/>
      <sz val="11"/>
      <name val="Arial"/>
      <family val="2"/>
    </font>
    <font>
      <sz val="10"/>
      <color theme="1"/>
      <name val="MS Sans Serif"/>
      <family val="2"/>
    </font>
    <font>
      <b/>
      <sz val="8"/>
      <color theme="1"/>
      <name val="Garamond"/>
      <family val="1"/>
    </font>
    <font>
      <b/>
      <sz val="10"/>
      <color theme="1"/>
      <name val="Calibri"/>
      <family val="2"/>
      <scheme val="minor"/>
    </font>
    <font>
      <b/>
      <sz val="11"/>
      <color theme="1"/>
      <name val="Garamond"/>
      <family val="1"/>
    </font>
    <font>
      <sz val="11"/>
      <color theme="1"/>
      <name val="Garamond"/>
      <family val="1"/>
    </font>
    <font>
      <sz val="9"/>
      <color theme="1"/>
      <name val="Garamond"/>
      <family val="1"/>
    </font>
    <font>
      <b/>
      <sz val="9"/>
      <color theme="1"/>
      <name val="Garamond"/>
      <family val="1"/>
    </font>
    <font>
      <sz val="10"/>
      <color theme="1"/>
      <name val="Garamond"/>
      <family val="1"/>
    </font>
    <font>
      <sz val="14"/>
      <color theme="1"/>
      <name val="Garamond"/>
      <family val="1"/>
    </font>
    <font>
      <sz val="12"/>
      <color theme="1"/>
      <name val="Garamond"/>
      <family val="1"/>
    </font>
    <font>
      <sz val="8.5"/>
      <color theme="1"/>
      <name val="Garamond"/>
      <family val="1"/>
    </font>
    <font>
      <b/>
      <sz val="12"/>
      <color theme="1"/>
      <name val="Garamond"/>
      <family val="1"/>
    </font>
    <font>
      <b/>
      <sz val="10"/>
      <color theme="1"/>
      <name val="Garamond"/>
      <family val="1"/>
    </font>
    <font>
      <b/>
      <sz val="8.5"/>
      <color theme="1"/>
      <name val="Garamond"/>
      <family val="1"/>
    </font>
    <font>
      <b/>
      <sz val="10"/>
      <name val="MS Sans Serif"/>
    </font>
    <font>
      <sz val="8"/>
      <name val="Arial"/>
      <family val="2"/>
    </font>
    <font>
      <i/>
      <sz val="9"/>
      <name val="Arial"/>
      <family val="2"/>
    </font>
    <font>
      <b/>
      <sz val="9"/>
      <name val="Arial"/>
      <family val="2"/>
    </font>
    <font>
      <sz val="6"/>
      <color theme="1"/>
      <name val="Garamond"/>
      <family val="1"/>
    </font>
    <font>
      <b/>
      <i/>
      <sz val="9"/>
      <name val="Arial"/>
      <family val="2"/>
    </font>
    <font>
      <b/>
      <i/>
      <sz val="8"/>
      <name val="Arial"/>
      <family val="2"/>
    </font>
    <font>
      <i/>
      <sz val="8"/>
      <name val="Arial"/>
      <family val="2"/>
    </font>
    <font>
      <sz val="9"/>
      <name val="Garamond"/>
      <family val="1"/>
    </font>
    <font>
      <sz val="11"/>
      <name val="MS Sans Serif"/>
      <family val="2"/>
    </font>
    <font>
      <sz val="9"/>
      <name val="MS Sans Serif"/>
      <family val="2"/>
    </font>
    <font>
      <sz val="9"/>
      <name val="MS Sans Serif"/>
    </font>
    <font>
      <b/>
      <sz val="9"/>
      <name val="MS Sans Serif"/>
    </font>
    <font>
      <b/>
      <sz val="8"/>
      <name val="MS Sans Serif"/>
    </font>
    <font>
      <b/>
      <sz val="10"/>
      <color rgb="FFFF0000"/>
      <name val="MS Sans Serif"/>
    </font>
    <font>
      <sz val="10"/>
      <name val="MS Sans Serif"/>
    </font>
    <font>
      <sz val="10"/>
      <color rgb="FFFF0000"/>
      <name val="MS Sans Serif"/>
      <family val="2"/>
    </font>
    <font>
      <b/>
      <sz val="8"/>
      <name val="Arial"/>
      <family val="2"/>
    </font>
    <font>
      <sz val="10"/>
      <color rgb="FFFF0000"/>
      <name val="Arial"/>
      <family val="2"/>
    </font>
    <font>
      <sz val="8"/>
      <name val="Garamond"/>
      <family val="1"/>
    </font>
    <font>
      <sz val="11"/>
      <name val="Calibri"/>
      <family val="2"/>
    </font>
    <font>
      <sz val="6.5"/>
      <color theme="1"/>
      <name val="Garamond"/>
      <family val="1"/>
    </font>
    <font>
      <b/>
      <sz val="10"/>
      <name val="MS Sans Serif"/>
      <family val="2"/>
    </font>
    <font>
      <sz val="8"/>
      <color rgb="FFFF0000"/>
      <name val="Garamond"/>
      <family val="1"/>
    </font>
  </fonts>
  <fills count="20">
    <fill>
      <patternFill patternType="none"/>
    </fill>
    <fill>
      <patternFill patternType="gray125"/>
    </fill>
    <fill>
      <patternFill patternType="solid">
        <fgColor indexed="13"/>
        <bgColor indexed="64"/>
      </patternFill>
    </fill>
    <fill>
      <patternFill patternType="solid">
        <fgColor indexed="13"/>
      </patternFill>
    </fill>
    <fill>
      <patternFill patternType="solid">
        <fgColor theme="0" tint="-0.14999847407452621"/>
        <bgColor indexed="64"/>
      </patternFill>
    </fill>
    <fill>
      <patternFill patternType="solid">
        <fgColor rgb="FF00408B"/>
        <bgColor indexed="64"/>
      </patternFill>
    </fill>
    <fill>
      <patternFill patternType="solid">
        <fgColor rgb="FFF0F0F0"/>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CCFF3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medium">
        <color indexed="64"/>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s>
  <cellStyleXfs count="15">
    <xf numFmtId="0" fontId="0" fillId="0" borderId="0"/>
    <xf numFmtId="0" fontId="11" fillId="0" borderId="0"/>
    <xf numFmtId="0" fontId="13" fillId="0" borderId="0"/>
    <xf numFmtId="0" fontId="17" fillId="0" borderId="0"/>
    <xf numFmtId="0" fontId="10" fillId="0" borderId="0"/>
    <xf numFmtId="0" fontId="11" fillId="0" borderId="0"/>
    <xf numFmtId="0" fontId="11" fillId="0" borderId="0"/>
    <xf numFmtId="0" fontId="9" fillId="0" borderId="0"/>
    <xf numFmtId="0" fontId="7" fillId="0" borderId="0"/>
    <xf numFmtId="0" fontId="3" fillId="0" borderId="0"/>
    <xf numFmtId="0" fontId="3" fillId="0" borderId="0"/>
    <xf numFmtId="0" fontId="2" fillId="0" borderId="0"/>
    <xf numFmtId="0" fontId="2" fillId="0" borderId="0"/>
    <xf numFmtId="0" fontId="1" fillId="0" borderId="0"/>
    <xf numFmtId="0" fontId="1" fillId="0" borderId="0"/>
  </cellStyleXfs>
  <cellXfs count="515">
    <xf numFmtId="0" fontId="0" fillId="0" borderId="0" xfId="0"/>
    <xf numFmtId="0" fontId="13" fillId="0" borderId="0" xfId="2" applyAlignment="1">
      <alignment horizontal="left" indent="1"/>
    </xf>
    <xf numFmtId="0" fontId="13" fillId="0" borderId="0" xfId="2"/>
    <xf numFmtId="0" fontId="13" fillId="0" borderId="0" xfId="2" applyAlignment="1">
      <alignment horizontal="center"/>
    </xf>
    <xf numFmtId="1" fontId="0" fillId="2" borderId="0" xfId="0" applyNumberFormat="1" applyFill="1" applyAlignment="1">
      <alignment horizontal="center"/>
    </xf>
    <xf numFmtId="0" fontId="13" fillId="3" borderId="0" xfId="0" quotePrefix="1" applyFont="1" applyFill="1" applyAlignment="1" applyProtection="1">
      <alignment horizontal="center"/>
      <protection locked="0" hidden="1"/>
    </xf>
    <xf numFmtId="1" fontId="13" fillId="3" borderId="0" xfId="0" applyNumberFormat="1" applyFont="1" applyFill="1" applyAlignment="1" applyProtection="1">
      <alignment horizontal="center"/>
      <protection locked="0" hidden="1"/>
    </xf>
    <xf numFmtId="0" fontId="15" fillId="0" borderId="3" xfId="0" applyFont="1" applyBorder="1" applyAlignment="1">
      <alignment horizontal="left"/>
    </xf>
    <xf numFmtId="0" fontId="15" fillId="0" borderId="3" xfId="0" applyFont="1" applyBorder="1" applyAlignment="1">
      <alignment horizontal="center"/>
    </xf>
    <xf numFmtId="0" fontId="16" fillId="0" borderId="0" xfId="0" applyFont="1"/>
    <xf numFmtId="0" fontId="13" fillId="0" borderId="0" xfId="6" applyFont="1" applyAlignment="1">
      <alignment vertical="center"/>
    </xf>
    <xf numFmtId="0" fontId="13" fillId="0" borderId="0" xfId="6" applyFont="1"/>
    <xf numFmtId="0" fontId="13" fillId="0" borderId="0" xfId="6" applyFont="1" applyAlignment="1">
      <alignment horizontal="centerContinuous"/>
    </xf>
    <xf numFmtId="0" fontId="13" fillId="0" borderId="0" xfId="6" applyFont="1" applyBorder="1" applyAlignment="1">
      <alignment vertical="center"/>
    </xf>
    <xf numFmtId="0" fontId="12" fillId="0" borderId="0" xfId="6" applyFont="1" applyBorder="1" applyAlignment="1">
      <alignment horizontal="centerContinuous"/>
    </xf>
    <xf numFmtId="0" fontId="13" fillId="0" borderId="0" xfId="6" applyFont="1" applyBorder="1"/>
    <xf numFmtId="0" fontId="13" fillId="0" borderId="7" xfId="6" applyFont="1" applyFill="1" applyBorder="1" applyAlignment="1">
      <alignment horizontal="center" vertical="center"/>
    </xf>
    <xf numFmtId="0" fontId="13" fillId="0" borderId="5" xfId="6" applyFont="1" applyBorder="1" applyAlignment="1">
      <alignment vertical="center"/>
    </xf>
    <xf numFmtId="2" fontId="13" fillId="0" borderId="0" xfId="6" applyNumberFormat="1" applyFont="1" applyBorder="1"/>
    <xf numFmtId="2" fontId="13" fillId="0" borderId="0" xfId="6" applyNumberFormat="1" applyFont="1"/>
    <xf numFmtId="0" fontId="19" fillId="0" borderId="0" xfId="0" applyFont="1" applyFill="1" applyBorder="1"/>
    <xf numFmtId="0" fontId="19" fillId="0" borderId="0" xfId="0" applyFont="1" applyBorder="1"/>
    <xf numFmtId="0" fontId="19" fillId="5" borderId="0" xfId="0" applyFont="1" applyFill="1" applyBorder="1"/>
    <xf numFmtId="0" fontId="19" fillId="5" borderId="0" xfId="0" applyFont="1" applyFill="1" applyBorder="1" applyAlignment="1"/>
    <xf numFmtId="0" fontId="19" fillId="5" borderId="0" xfId="0" applyFont="1" applyFill="1" applyBorder="1" applyAlignment="1">
      <alignment horizontal="right" indent="2"/>
    </xf>
    <xf numFmtId="0" fontId="23" fillId="0" borderId="0" xfId="0" applyFont="1" applyProtection="1">
      <protection locked="0"/>
    </xf>
    <xf numFmtId="0" fontId="24" fillId="0" borderId="0" xfId="0" applyFont="1" applyFill="1" applyAlignment="1">
      <alignment horizontal="centerContinuous"/>
    </xf>
    <xf numFmtId="0" fontId="24" fillId="0" borderId="0" xfId="0" applyFont="1" applyAlignment="1">
      <alignment horizontal="centerContinuous"/>
    </xf>
    <xf numFmtId="0" fontId="23" fillId="0" borderId="0" xfId="0" applyFont="1" applyBorder="1" applyAlignment="1" applyProtection="1">
      <protection locked="0"/>
    </xf>
    <xf numFmtId="0" fontId="21" fillId="0" borderId="0" xfId="4" applyFont="1"/>
    <xf numFmtId="0" fontId="25" fillId="0" borderId="0" xfId="0" applyFont="1"/>
    <xf numFmtId="0" fontId="26" fillId="0" borderId="0" xfId="0" applyFont="1" applyAlignment="1" applyProtection="1">
      <alignment vertical="top"/>
      <protection locked="0"/>
    </xf>
    <xf numFmtId="0" fontId="26" fillId="0" borderId="0" xfId="0" applyFont="1" applyProtection="1">
      <protection locked="0"/>
    </xf>
    <xf numFmtId="0" fontId="26" fillId="4" borderId="0" xfId="0" applyFont="1" applyFill="1" applyAlignment="1" applyProtection="1">
      <alignment vertical="top"/>
      <protection locked="0"/>
    </xf>
    <xf numFmtId="2" fontId="26" fillId="0" borderId="0" xfId="0" applyNumberFormat="1" applyFont="1" applyProtection="1">
      <protection locked="0"/>
    </xf>
    <xf numFmtId="0" fontId="23" fillId="0" borderId="0" xfId="4" applyFont="1" applyAlignment="1"/>
    <xf numFmtId="0" fontId="22" fillId="0" borderId="0" xfId="4" applyFont="1" applyAlignment="1"/>
    <xf numFmtId="0" fontId="23" fillId="0" borderId="0" xfId="4" applyFont="1" applyAlignment="1">
      <alignment horizontal="left" vertical="top" indent="4"/>
    </xf>
    <xf numFmtId="0" fontId="22" fillId="0" borderId="0" xfId="4" applyFont="1" applyAlignment="1">
      <alignment horizontal="left" vertical="top" indent="4"/>
    </xf>
    <xf numFmtId="0" fontId="22" fillId="0" borderId="0" xfId="4" applyFont="1" applyAlignment="1">
      <alignment horizontal="left" indent="4"/>
    </xf>
    <xf numFmtId="166" fontId="27" fillId="0" borderId="0" xfId="0" applyNumberFormat="1" applyFont="1" applyFill="1" applyBorder="1" applyAlignment="1" applyProtection="1">
      <alignment horizontal="centerContinuous"/>
      <protection hidden="1"/>
    </xf>
    <xf numFmtId="0" fontId="21" fillId="0" borderId="11" xfId="4" applyFont="1" applyBorder="1"/>
    <xf numFmtId="0" fontId="28" fillId="0" borderId="9" xfId="0" applyFont="1" applyBorder="1"/>
    <xf numFmtId="0" fontId="28" fillId="0" borderId="10" xfId="0" applyFont="1" applyBorder="1" applyAlignment="1">
      <alignment horizontal="right"/>
    </xf>
    <xf numFmtId="0" fontId="25" fillId="0" borderId="1" xfId="0" applyFont="1" applyBorder="1" applyAlignment="1">
      <alignment horizontal="left"/>
    </xf>
    <xf numFmtId="2" fontId="25" fillId="0" borderId="0" xfId="0" applyNumberFormat="1" applyFont="1" applyBorder="1"/>
    <xf numFmtId="2" fontId="25" fillId="0" borderId="2" xfId="0" applyNumberFormat="1" applyFont="1" applyBorder="1"/>
    <xf numFmtId="0" fontId="25" fillId="0" borderId="1" xfId="0" applyFont="1" applyFill="1" applyBorder="1" applyAlignment="1">
      <alignment horizontal="left"/>
    </xf>
    <xf numFmtId="0" fontId="25" fillId="0" borderId="5" xfId="0" applyFont="1" applyBorder="1" applyAlignment="1">
      <alignment horizontal="left"/>
    </xf>
    <xf numFmtId="2" fontId="25" fillId="0" borderId="3" xfId="0" applyNumberFormat="1" applyFont="1" applyBorder="1"/>
    <xf numFmtId="2" fontId="25" fillId="0" borderId="4" xfId="0" applyNumberFormat="1" applyFont="1" applyBorder="1"/>
    <xf numFmtId="2" fontId="26" fillId="0" borderId="0" xfId="0" applyNumberFormat="1" applyFont="1" applyAlignment="1" applyProtection="1">
      <alignment vertical="top"/>
      <protection locked="0"/>
    </xf>
    <xf numFmtId="0" fontId="32" fillId="0" borderId="0" xfId="4" applyFont="1" applyAlignment="1"/>
    <xf numFmtId="0" fontId="34" fillId="0" borderId="0" xfId="6" applyFont="1" applyBorder="1"/>
    <xf numFmtId="164" fontId="13" fillId="0" borderId="0" xfId="6" applyNumberFormat="1" applyFont="1"/>
    <xf numFmtId="0" fontId="13" fillId="0" borderId="13" xfId="6" applyFont="1" applyFill="1" applyBorder="1" applyAlignment="1">
      <alignment horizontal="center" vertical="center"/>
    </xf>
    <xf numFmtId="0" fontId="13" fillId="0" borderId="14" xfId="6" applyFont="1" applyFill="1" applyBorder="1" applyAlignment="1">
      <alignment horizontal="center" vertical="center"/>
    </xf>
    <xf numFmtId="0" fontId="13" fillId="0" borderId="12" xfId="6" applyFont="1" applyFill="1" applyBorder="1" applyAlignment="1">
      <alignment horizontal="center" vertical="center"/>
    </xf>
    <xf numFmtId="0" fontId="13" fillId="0" borderId="8" xfId="6" applyFont="1" applyBorder="1"/>
    <xf numFmtId="0" fontId="13" fillId="0" borderId="18" xfId="6" applyFont="1" applyBorder="1" applyAlignment="1"/>
    <xf numFmtId="0" fontId="13" fillId="0" borderId="18" xfId="6" applyFont="1" applyBorder="1" applyAlignment="1">
      <alignment vertical="center"/>
    </xf>
    <xf numFmtId="0" fontId="13" fillId="0" borderId="22" xfId="6" applyFont="1" applyBorder="1" applyAlignment="1">
      <alignment vertical="center"/>
    </xf>
    <xf numFmtId="0" fontId="13" fillId="0" borderId="11" xfId="6" applyFont="1" applyFill="1" applyBorder="1" applyAlignment="1">
      <alignment horizontal="center" vertical="center"/>
    </xf>
    <xf numFmtId="0" fontId="13" fillId="0" borderId="26" xfId="6" applyFont="1" applyFill="1" applyBorder="1" applyAlignment="1">
      <alignment horizontal="center" vertical="center"/>
    </xf>
    <xf numFmtId="168" fontId="14" fillId="0" borderId="27" xfId="6" applyNumberFormat="1" applyFont="1" applyFill="1" applyBorder="1" applyAlignment="1">
      <alignment vertical="center"/>
    </xf>
    <xf numFmtId="168" fontId="14" fillId="0" borderId="28" xfId="6" applyNumberFormat="1" applyFont="1" applyFill="1" applyBorder="1" applyAlignment="1">
      <alignment vertical="center"/>
    </xf>
    <xf numFmtId="169" fontId="14" fillId="0" borderId="28" xfId="6" applyNumberFormat="1" applyFont="1" applyFill="1" applyBorder="1" applyAlignment="1">
      <alignment vertical="center"/>
    </xf>
    <xf numFmtId="0" fontId="12" fillId="0" borderId="0" xfId="6" applyFont="1"/>
    <xf numFmtId="2" fontId="13" fillId="0" borderId="0" xfId="6" applyNumberFormat="1" applyFont="1" applyAlignment="1">
      <alignment horizontal="center"/>
    </xf>
    <xf numFmtId="0" fontId="33" fillId="0" borderId="0" xfId="4" applyFont="1" applyAlignment="1">
      <alignment horizontal="left" vertical="center" wrapText="1" indent="2"/>
    </xf>
    <xf numFmtId="0" fontId="19" fillId="6" borderId="0" xfId="0" applyFont="1" applyFill="1" applyBorder="1" applyAlignment="1" applyProtection="1">
      <alignment horizontal="left"/>
      <protection hidden="1"/>
    </xf>
    <xf numFmtId="0" fontId="19" fillId="0" borderId="0" xfId="0" applyFont="1" applyBorder="1" applyAlignment="1" applyProtection="1">
      <alignment horizontal="left"/>
      <protection hidden="1"/>
    </xf>
    <xf numFmtId="0" fontId="19" fillId="0" borderId="0" xfId="4" applyFont="1" applyAlignment="1">
      <alignment horizontal="left" vertical="center" wrapText="1" indent="2"/>
    </xf>
    <xf numFmtId="0" fontId="19" fillId="0" borderId="0" xfId="0" applyFont="1" applyBorder="1" applyAlignment="1" applyProtection="1">
      <protection hidden="1"/>
    </xf>
    <xf numFmtId="0" fontId="19" fillId="6" borderId="0" xfId="0" applyFont="1" applyFill="1" applyBorder="1" applyAlignment="1" applyProtection="1">
      <protection hidden="1"/>
    </xf>
    <xf numFmtId="0" fontId="19" fillId="0" borderId="0" xfId="0" applyFont="1" applyAlignment="1" applyProtection="1">
      <alignment horizontal="centerContinuous" vertical="top"/>
      <protection hidden="1"/>
    </xf>
    <xf numFmtId="0" fontId="19" fillId="0" borderId="0" xfId="0" applyFont="1" applyAlignment="1" applyProtection="1">
      <alignment horizontal="centerContinuous"/>
      <protection hidden="1"/>
    </xf>
    <xf numFmtId="0" fontId="36" fillId="0" borderId="0" xfId="0" applyFont="1" applyAlignment="1" applyProtection="1">
      <alignment horizontal="right" vertical="center" wrapText="1"/>
      <protection hidden="1"/>
    </xf>
    <xf numFmtId="0" fontId="19" fillId="0" borderId="0" xfId="0" applyFont="1" applyProtection="1">
      <protection locked="0"/>
    </xf>
    <xf numFmtId="0" fontId="37" fillId="0" borderId="0" xfId="4" applyFont="1" applyAlignment="1"/>
    <xf numFmtId="0" fontId="38" fillId="0" borderId="0" xfId="0" applyFont="1" applyFill="1" applyBorder="1" applyAlignment="1" applyProtection="1">
      <alignment horizontal="centerContinuous"/>
      <protection hidden="1"/>
    </xf>
    <xf numFmtId="0" fontId="39" fillId="0" borderId="0" xfId="0" applyFont="1" applyBorder="1" applyAlignment="1" applyProtection="1">
      <alignment horizontal="centerContinuous"/>
      <protection hidden="1"/>
    </xf>
    <xf numFmtId="0" fontId="38" fillId="0" borderId="0" xfId="0" applyFont="1" applyBorder="1" applyAlignment="1" applyProtection="1">
      <alignment horizontal="centerContinuous"/>
      <protection hidden="1"/>
    </xf>
    <xf numFmtId="0" fontId="39" fillId="0" borderId="0" xfId="0" applyFont="1" applyBorder="1" applyAlignment="1" applyProtection="1">
      <alignment horizontal="centerContinuous"/>
      <protection locked="0"/>
    </xf>
    <xf numFmtId="0" fontId="19" fillId="0" borderId="0" xfId="0" applyFont="1" applyBorder="1" applyProtection="1">
      <protection locked="0"/>
    </xf>
    <xf numFmtId="0" fontId="19" fillId="0" borderId="0" xfId="0" applyFont="1" applyBorder="1" applyAlignment="1" applyProtection="1">
      <alignment vertical="top"/>
      <protection locked="0"/>
    </xf>
    <xf numFmtId="0" fontId="36" fillId="0" borderId="0" xfId="0" applyFont="1" applyBorder="1" applyAlignment="1" applyProtection="1">
      <alignment horizontal="centerContinuous" vertical="top"/>
      <protection hidden="1"/>
    </xf>
    <xf numFmtId="0" fontId="19" fillId="0" borderId="0" xfId="0" applyFont="1" applyAlignment="1" applyProtection="1">
      <alignment vertical="top"/>
      <protection locked="0"/>
    </xf>
    <xf numFmtId="0" fontId="36" fillId="0" borderId="0" xfId="0" applyFont="1" applyFill="1" applyBorder="1" applyAlignment="1" applyProtection="1">
      <alignment horizontal="centerContinuous" vertical="top"/>
      <protection hidden="1"/>
    </xf>
    <xf numFmtId="0" fontId="19" fillId="0" borderId="0" xfId="0" applyFont="1" applyBorder="1" applyAlignment="1">
      <alignment horizontal="centerContinuous" vertical="top"/>
    </xf>
    <xf numFmtId="0" fontId="40" fillId="0" borderId="0" xfId="0" applyFont="1" applyBorder="1"/>
    <xf numFmtId="0" fontId="41" fillId="0" borderId="0" xfId="0" applyFont="1" applyBorder="1" applyAlignment="1">
      <alignment horizontal="right"/>
    </xf>
    <xf numFmtId="0" fontId="19" fillId="0" borderId="0" xfId="0" applyFont="1"/>
    <xf numFmtId="0" fontId="41" fillId="0" borderId="0" xfId="0" applyFont="1" applyFill="1" applyBorder="1" applyAlignment="1" applyProtection="1">
      <alignment horizontal="left" indent="1"/>
      <protection hidden="1"/>
    </xf>
    <xf numFmtId="0" fontId="41" fillId="0" borderId="0" xfId="0" applyFont="1" applyFill="1" applyBorder="1" applyAlignment="1" applyProtection="1">
      <alignment horizontal="left"/>
      <protection hidden="1"/>
    </xf>
    <xf numFmtId="0" fontId="40" fillId="0" borderId="0" xfId="0" applyFont="1" applyBorder="1" applyAlignment="1" applyProtection="1">
      <alignment horizontal="centerContinuous" vertical="center"/>
      <protection hidden="1"/>
    </xf>
    <xf numFmtId="0" fontId="40" fillId="0" borderId="0" xfId="0" applyFont="1" applyBorder="1" applyProtection="1">
      <protection locked="0"/>
    </xf>
    <xf numFmtId="0" fontId="19" fillId="0" borderId="0" xfId="0" applyFont="1" applyFill="1" applyBorder="1" applyAlignment="1" applyProtection="1">
      <alignment horizontal="left"/>
      <protection hidden="1"/>
    </xf>
    <xf numFmtId="3" fontId="19" fillId="0" borderId="0" xfId="0" applyNumberFormat="1" applyFont="1" applyBorder="1" applyAlignment="1" applyProtection="1">
      <alignment horizontal="right"/>
      <protection locked="0" hidden="1"/>
    </xf>
    <xf numFmtId="3" fontId="19" fillId="6" borderId="0" xfId="0" applyNumberFormat="1" applyFont="1" applyFill="1" applyBorder="1" applyAlignment="1" applyProtection="1">
      <alignment horizontal="right"/>
      <protection locked="0"/>
    </xf>
    <xf numFmtId="1" fontId="40" fillId="0" borderId="0" xfId="0" applyNumberFormat="1" applyFont="1" applyBorder="1" applyAlignment="1" applyProtection="1">
      <alignment horizontal="centerContinuous" vertical="center" wrapText="1"/>
      <protection hidden="1"/>
    </xf>
    <xf numFmtId="0" fontId="40" fillId="0" borderId="0" xfId="0" applyFont="1" applyBorder="1" applyAlignment="1" applyProtection="1">
      <alignment horizontal="centerContinuous" vertical="center" wrapText="1"/>
      <protection hidden="1"/>
    </xf>
    <xf numFmtId="0" fontId="36" fillId="0" borderId="0" xfId="0" applyFont="1" applyFill="1" applyBorder="1" applyAlignment="1" applyProtection="1">
      <alignment vertical="top"/>
      <protection hidden="1"/>
    </xf>
    <xf numFmtId="0" fontId="8" fillId="0" borderId="0" xfId="4" applyFont="1"/>
    <xf numFmtId="0" fontId="8" fillId="0" borderId="0" xfId="4" applyFont="1" applyAlignment="1">
      <alignment horizontal="right"/>
    </xf>
    <xf numFmtId="0" fontId="33" fillId="0" borderId="0" xfId="4" applyFont="1" applyAlignment="1">
      <alignment horizontal="left" vertical="top"/>
    </xf>
    <xf numFmtId="0" fontId="42" fillId="0" borderId="0" xfId="4" applyFont="1" applyAlignment="1">
      <alignment horizontal="left" vertical="top" indent="4"/>
    </xf>
    <xf numFmtId="0" fontId="35" fillId="0" borderId="0" xfId="0" applyFont="1"/>
    <xf numFmtId="0" fontId="19" fillId="0" borderId="0" xfId="0" applyFont="1" applyBorder="1" applyAlignment="1" applyProtection="1">
      <alignment horizontal="left" indent="1"/>
      <protection locked="0"/>
    </xf>
    <xf numFmtId="0" fontId="19" fillId="0" borderId="0" xfId="1" applyFont="1" applyBorder="1" applyAlignment="1">
      <alignment horizontal="left"/>
    </xf>
    <xf numFmtId="0" fontId="19" fillId="0" borderId="0" xfId="0" applyFont="1" applyBorder="1" applyAlignment="1" applyProtection="1">
      <protection locked="0"/>
    </xf>
    <xf numFmtId="0" fontId="43" fillId="0" borderId="0" xfId="0" applyFont="1" applyFill="1" applyBorder="1" applyAlignment="1" applyProtection="1">
      <alignment horizontal="centerContinuous"/>
      <protection hidden="1"/>
    </xf>
    <xf numFmtId="166" fontId="44" fillId="0" borderId="0" xfId="0" applyNumberFormat="1" applyFont="1" applyFill="1" applyBorder="1" applyAlignment="1" applyProtection="1">
      <alignment horizontal="centerContinuous"/>
      <protection hidden="1"/>
    </xf>
    <xf numFmtId="0" fontId="17" fillId="0" borderId="0" xfId="0" applyFont="1"/>
    <xf numFmtId="0" fontId="36" fillId="0" borderId="0" xfId="0" applyFont="1" applyFill="1" applyAlignment="1">
      <alignment horizontal="centerContinuous"/>
    </xf>
    <xf numFmtId="0" fontId="36" fillId="0" borderId="0" xfId="0" applyFont="1" applyAlignment="1">
      <alignment horizontal="centerContinuous"/>
    </xf>
    <xf numFmtId="166" fontId="43" fillId="0" borderId="0" xfId="0" applyNumberFormat="1" applyFont="1" applyFill="1" applyBorder="1" applyAlignment="1" applyProtection="1">
      <alignment horizontal="centerContinuous"/>
      <protection hidden="1"/>
    </xf>
    <xf numFmtId="0" fontId="45" fillId="0" borderId="0" xfId="0" applyFont="1" applyFill="1" applyBorder="1" applyAlignment="1" applyProtection="1">
      <alignment horizontal="left" vertical="center" indent="2"/>
      <protection hidden="1"/>
    </xf>
    <xf numFmtId="4" fontId="19" fillId="0" borderId="0" xfId="0" applyNumberFormat="1" applyFont="1" applyBorder="1" applyAlignment="1" applyProtection="1">
      <alignment horizontal="right"/>
      <protection locked="0" hidden="1"/>
    </xf>
    <xf numFmtId="4" fontId="19" fillId="0" borderId="0" xfId="0" applyNumberFormat="1" applyFont="1" applyAlignment="1" applyProtection="1">
      <alignment vertical="top"/>
      <protection locked="0"/>
    </xf>
    <xf numFmtId="0" fontId="19" fillId="0" borderId="0" xfId="0" applyFont="1" applyFill="1" applyBorder="1" applyAlignment="1" applyProtection="1">
      <alignment horizontal="left" vertical="center" indent="2"/>
      <protection hidden="1"/>
    </xf>
    <xf numFmtId="4" fontId="19" fillId="6" borderId="0" xfId="0" applyNumberFormat="1" applyFont="1" applyFill="1" applyBorder="1" applyAlignment="1" applyProtection="1">
      <alignment horizontal="right"/>
      <protection locked="0"/>
    </xf>
    <xf numFmtId="1" fontId="40" fillId="0" borderId="0" xfId="0" applyNumberFormat="1" applyFont="1" applyBorder="1" applyAlignment="1" applyProtection="1">
      <alignment horizontal="right" vertical="center" wrapText="1"/>
      <protection hidden="1"/>
    </xf>
    <xf numFmtId="0" fontId="33" fillId="0" borderId="0" xfId="0" applyFont="1" applyBorder="1" applyAlignment="1" applyProtection="1">
      <alignment horizontal="left" indent="3"/>
      <protection locked="0"/>
    </xf>
    <xf numFmtId="0" fontId="19" fillId="0" borderId="0" xfId="0" applyFont="1" applyBorder="1" applyAlignment="1" applyProtection="1">
      <alignment horizontal="left"/>
      <protection locked="0"/>
    </xf>
    <xf numFmtId="166" fontId="19" fillId="0" borderId="0" xfId="0" applyNumberFormat="1" applyFont="1" applyBorder="1" applyAlignment="1" applyProtection="1">
      <alignment horizontal="centerContinuous"/>
      <protection hidden="1"/>
    </xf>
    <xf numFmtId="0" fontId="19" fillId="0" borderId="0" xfId="0" applyFont="1" applyBorder="1" applyAlignment="1" applyProtection="1">
      <alignment horizontal="centerContinuous"/>
      <protection locked="0"/>
    </xf>
    <xf numFmtId="0" fontId="41" fillId="8" borderId="0" xfId="0" applyFont="1" applyFill="1" applyBorder="1" applyAlignment="1" applyProtection="1">
      <alignment horizontal="left" indent="1"/>
      <protection hidden="1"/>
    </xf>
    <xf numFmtId="0" fontId="41" fillId="8" borderId="0" xfId="0" applyFont="1" applyFill="1" applyBorder="1" applyAlignment="1" applyProtection="1">
      <alignment horizontal="left"/>
      <protection hidden="1"/>
    </xf>
    <xf numFmtId="1" fontId="40" fillId="8" borderId="0" xfId="0" applyNumberFormat="1" applyFont="1" applyFill="1" applyBorder="1" applyAlignment="1" applyProtection="1">
      <alignment horizontal="centerContinuous" vertical="center" wrapText="1"/>
      <protection hidden="1"/>
    </xf>
    <xf numFmtId="0" fontId="40" fillId="8" borderId="0" xfId="0" applyFont="1" applyFill="1" applyBorder="1" applyAlignment="1" applyProtection="1">
      <alignment horizontal="centerContinuous" vertical="center" wrapText="1"/>
      <protection hidden="1"/>
    </xf>
    <xf numFmtId="0" fontId="40" fillId="8" borderId="0" xfId="0" applyFont="1" applyFill="1" applyBorder="1" applyProtection="1">
      <protection locked="0"/>
    </xf>
    <xf numFmtId="0" fontId="19" fillId="8" borderId="0" xfId="0" applyFont="1" applyFill="1" applyBorder="1" applyProtection="1">
      <protection locked="0"/>
    </xf>
    <xf numFmtId="0" fontId="19" fillId="8" borderId="0" xfId="0" applyFont="1" applyFill="1" applyProtection="1">
      <protection locked="0"/>
    </xf>
    <xf numFmtId="0" fontId="19" fillId="8" borderId="0" xfId="0" applyFont="1" applyFill="1" applyBorder="1" applyAlignment="1" applyProtection="1">
      <alignment horizontal="left" vertical="center" indent="2"/>
      <protection hidden="1"/>
    </xf>
    <xf numFmtId="0" fontId="19" fillId="8" borderId="0" xfId="0" applyFont="1" applyFill="1" applyBorder="1" applyAlignment="1" applyProtection="1">
      <alignment horizontal="left"/>
      <protection hidden="1"/>
    </xf>
    <xf numFmtId="165" fontId="19" fillId="8" borderId="0" xfId="0" applyNumberFormat="1" applyFont="1" applyFill="1" applyBorder="1" applyAlignment="1" applyProtection="1">
      <alignment horizontal="right"/>
      <protection locked="0"/>
    </xf>
    <xf numFmtId="165" fontId="19" fillId="8" borderId="0" xfId="0" applyNumberFormat="1" applyFont="1" applyFill="1" applyBorder="1" applyAlignment="1" applyProtection="1">
      <alignment horizontal="right"/>
      <protection locked="0" hidden="1"/>
    </xf>
    <xf numFmtId="0" fontId="19" fillId="8" borderId="0" xfId="0" applyFont="1" applyFill="1" applyBorder="1" applyAlignment="1" applyProtection="1">
      <alignment vertical="top"/>
      <protection locked="0"/>
    </xf>
    <xf numFmtId="0" fontId="19" fillId="8" borderId="0" xfId="0" applyFont="1" applyFill="1" applyAlignment="1" applyProtection="1">
      <alignment vertical="top"/>
      <protection locked="0"/>
    </xf>
    <xf numFmtId="0" fontId="46" fillId="0" borderId="0" xfId="0" applyFont="1" applyFill="1" applyBorder="1" applyAlignment="1" applyProtection="1">
      <alignment horizontal="centerContinuous"/>
      <protection hidden="1"/>
    </xf>
    <xf numFmtId="0" fontId="41" fillId="0" borderId="0" xfId="0" applyFont="1" applyFill="1" applyBorder="1" applyAlignment="1" applyProtection="1">
      <alignment horizontal="centerContinuous" vertical="top"/>
      <protection hidden="1"/>
    </xf>
    <xf numFmtId="0" fontId="47" fillId="0" borderId="0" xfId="0" applyFont="1" applyBorder="1" applyAlignment="1">
      <alignment horizontal="right"/>
    </xf>
    <xf numFmtId="0" fontId="42" fillId="0" borderId="0" xfId="0" applyFont="1" applyBorder="1"/>
    <xf numFmtId="0" fontId="47" fillId="0" borderId="0" xfId="0" applyFont="1" applyBorder="1" applyAlignment="1" applyProtection="1">
      <alignment horizontal="left" indent="2"/>
      <protection hidden="1"/>
    </xf>
    <xf numFmtId="3" fontId="41" fillId="0" borderId="0" xfId="0" applyNumberFormat="1" applyFont="1" applyBorder="1" applyAlignment="1" applyProtection="1">
      <alignment horizontal="right"/>
      <protection locked="0" hidden="1"/>
    </xf>
    <xf numFmtId="0" fontId="45" fillId="0" borderId="0" xfId="0" applyFont="1" applyBorder="1" applyAlignment="1" applyProtection="1">
      <alignment vertical="top"/>
      <protection locked="0"/>
    </xf>
    <xf numFmtId="0" fontId="40" fillId="0" borderId="0" xfId="0" applyFont="1" applyBorder="1" applyAlignment="1" applyProtection="1">
      <alignment horizontal="left"/>
      <protection hidden="1"/>
    </xf>
    <xf numFmtId="3" fontId="40" fillId="0" borderId="0" xfId="0" applyNumberFormat="1" applyFont="1" applyBorder="1" applyAlignment="1" applyProtection="1">
      <alignment horizontal="right"/>
      <protection locked="0" hidden="1"/>
    </xf>
    <xf numFmtId="165" fontId="40" fillId="0" borderId="0" xfId="0" applyNumberFormat="1" applyFont="1" applyBorder="1" applyAlignment="1" applyProtection="1">
      <alignment horizontal="right"/>
      <protection locked="0" hidden="1"/>
    </xf>
    <xf numFmtId="0" fontId="40" fillId="6" borderId="0" xfId="0" applyFont="1" applyFill="1" applyBorder="1" applyAlignment="1" applyProtection="1">
      <alignment horizontal="left"/>
      <protection hidden="1"/>
    </xf>
    <xf numFmtId="3" fontId="40" fillId="6" borderId="0" xfId="0" applyNumberFormat="1" applyFont="1" applyFill="1" applyBorder="1" applyAlignment="1" applyProtection="1">
      <alignment horizontal="right"/>
      <protection locked="0"/>
    </xf>
    <xf numFmtId="0" fontId="45" fillId="0" borderId="0" xfId="0" applyFont="1" applyAlignment="1" applyProtection="1">
      <alignment horizontal="left" vertical="top"/>
      <protection locked="0"/>
    </xf>
    <xf numFmtId="0" fontId="48" fillId="0" borderId="0" xfId="0" applyFont="1" applyBorder="1" applyAlignment="1" applyProtection="1">
      <alignment horizontal="left" vertical="center" indent="1"/>
      <protection hidden="1"/>
    </xf>
    <xf numFmtId="0" fontId="48" fillId="0" borderId="0" xfId="0" applyFont="1" applyBorder="1" applyAlignment="1" applyProtection="1">
      <alignment horizontal="left" indent="2"/>
      <protection hidden="1"/>
    </xf>
    <xf numFmtId="165" fontId="48" fillId="0" borderId="0" xfId="0" applyNumberFormat="1" applyFont="1" applyBorder="1" applyAlignment="1" applyProtection="1">
      <alignment horizontal="right"/>
      <protection locked="0" hidden="1"/>
    </xf>
    <xf numFmtId="165" fontId="19" fillId="0" borderId="0" xfId="0" applyNumberFormat="1" applyFont="1" applyBorder="1" applyAlignment="1" applyProtection="1">
      <alignment horizontal="right"/>
      <protection locked="0" hidden="1"/>
    </xf>
    <xf numFmtId="165" fontId="48" fillId="0" borderId="0" xfId="0" applyNumberFormat="1" applyFont="1" applyFill="1" applyBorder="1" applyAlignment="1" applyProtection="1">
      <alignment horizontal="right"/>
      <protection locked="0" hidden="1"/>
    </xf>
    <xf numFmtId="0" fontId="45" fillId="0" borderId="0" xfId="0" applyFont="1" applyAlignment="1" applyProtection="1">
      <protection locked="0"/>
    </xf>
    <xf numFmtId="3" fontId="48" fillId="0" borderId="0" xfId="0" applyNumberFormat="1" applyFont="1" applyBorder="1" applyAlignment="1" applyProtection="1">
      <alignment horizontal="right"/>
      <protection locked="0" hidden="1"/>
    </xf>
    <xf numFmtId="4" fontId="48" fillId="0" borderId="0" xfId="0" applyNumberFormat="1" applyFont="1" applyBorder="1" applyAlignment="1" applyProtection="1">
      <alignment horizontal="right"/>
      <protection locked="0" hidden="1"/>
    </xf>
    <xf numFmtId="1" fontId="40" fillId="0" borderId="0" xfId="0" applyNumberFormat="1" applyFont="1" applyBorder="1" applyAlignment="1" applyProtection="1">
      <alignment horizontal="left" vertical="center" wrapText="1" indent="2"/>
      <protection hidden="1"/>
    </xf>
    <xf numFmtId="0" fontId="40" fillId="0" borderId="0" xfId="0" applyFont="1" applyBorder="1" applyAlignment="1" applyProtection="1">
      <alignment horizontal="left" vertical="center" wrapText="1" indent="2"/>
      <protection hidden="1"/>
    </xf>
    <xf numFmtId="0" fontId="48" fillId="0" borderId="0" xfId="0" applyFont="1" applyBorder="1" applyAlignment="1" applyProtection="1">
      <alignment horizontal="left" indent="1"/>
      <protection hidden="1"/>
    </xf>
    <xf numFmtId="0" fontId="19" fillId="0" borderId="0" xfId="0" applyFont="1" applyFill="1" applyBorder="1" applyAlignment="1" applyProtection="1">
      <alignment horizontal="left" indent="2"/>
      <protection hidden="1"/>
    </xf>
    <xf numFmtId="0" fontId="48" fillId="0" borderId="0" xfId="0" applyFont="1" applyFill="1" applyBorder="1" applyAlignment="1" applyProtection="1">
      <alignment horizontal="left" indent="2"/>
      <protection hidden="1"/>
    </xf>
    <xf numFmtId="4" fontId="19" fillId="0" borderId="0" xfId="0" applyNumberFormat="1" applyFont="1" applyAlignment="1" applyProtection="1">
      <protection locked="0"/>
    </xf>
    <xf numFmtId="3" fontId="19" fillId="0" borderId="0" xfId="0" applyNumberFormat="1" applyFont="1" applyAlignment="1" applyProtection="1">
      <protection locked="0"/>
    </xf>
    <xf numFmtId="0" fontId="19" fillId="0" borderId="0" xfId="0" applyFont="1" applyFill="1" applyAlignment="1" applyProtection="1">
      <alignment horizontal="centerContinuous" vertical="top"/>
      <protection hidden="1"/>
    </xf>
    <xf numFmtId="0" fontId="19" fillId="0" borderId="0" xfId="0" applyFont="1" applyAlignment="1" applyProtection="1">
      <protection hidden="1"/>
    </xf>
    <xf numFmtId="0" fontId="36" fillId="0" borderId="0" xfId="0" applyFont="1" applyAlignment="1" applyProtection="1">
      <alignment vertical="center" wrapText="1"/>
      <protection hidden="1"/>
    </xf>
    <xf numFmtId="0" fontId="19" fillId="0" borderId="0" xfId="0" applyFont="1" applyFill="1" applyBorder="1" applyAlignment="1" applyProtection="1">
      <alignment vertical="top"/>
      <protection locked="0"/>
    </xf>
    <xf numFmtId="0" fontId="36" fillId="0" borderId="0" xfId="0" applyFont="1" applyBorder="1" applyAlignment="1" applyProtection="1">
      <alignment vertical="top"/>
      <protection hidden="1"/>
    </xf>
    <xf numFmtId="0" fontId="36" fillId="0" borderId="0" xfId="0" applyFont="1" applyBorder="1" applyAlignment="1">
      <alignment horizontal="right" indent="2"/>
    </xf>
    <xf numFmtId="0" fontId="40" fillId="0" borderId="0" xfId="0" applyFont="1" applyBorder="1" applyAlignment="1" applyProtection="1">
      <alignment vertical="center"/>
      <protection hidden="1"/>
    </xf>
    <xf numFmtId="0" fontId="40" fillId="0" borderId="0" xfId="0" applyFont="1" applyBorder="1" applyAlignment="1" applyProtection="1">
      <alignment horizontal="right" vertical="center" indent="2"/>
      <protection hidden="1"/>
    </xf>
    <xf numFmtId="0" fontId="48" fillId="0" borderId="0" xfId="0" applyFont="1" applyBorder="1" applyAlignment="1" applyProtection="1">
      <alignment horizontal="left"/>
      <protection hidden="1"/>
    </xf>
    <xf numFmtId="3" fontId="48" fillId="0" borderId="0" xfId="0" applyNumberFormat="1" applyFont="1" applyFill="1" applyBorder="1" applyAlignment="1" applyProtection="1">
      <alignment horizontal="right" indent="2"/>
      <protection locked="0" hidden="1"/>
    </xf>
    <xf numFmtId="3" fontId="19" fillId="0" borderId="0" xfId="0" applyNumberFormat="1" applyFont="1" applyFill="1" applyBorder="1" applyAlignment="1" applyProtection="1">
      <alignment horizontal="right" indent="2"/>
      <protection locked="0" hidden="1"/>
    </xf>
    <xf numFmtId="0" fontId="19" fillId="0" borderId="0" xfId="0" applyFont="1" applyAlignment="1" applyProtection="1">
      <protection locked="0"/>
    </xf>
    <xf numFmtId="1" fontId="40" fillId="0" borderId="0" xfId="0" applyNumberFormat="1" applyFont="1" applyFill="1" applyBorder="1" applyAlignment="1" applyProtection="1">
      <alignment horizontal="right" vertical="center" wrapText="1" indent="2"/>
      <protection hidden="1"/>
    </xf>
    <xf numFmtId="3" fontId="19" fillId="0" borderId="0" xfId="0" applyNumberFormat="1" applyFont="1" applyFill="1" applyBorder="1" applyAlignment="1" applyProtection="1">
      <alignment horizontal="right" vertical="center" indent="2"/>
      <protection locked="0" hidden="1"/>
    </xf>
    <xf numFmtId="0" fontId="19" fillId="0" borderId="0" xfId="0" applyFont="1" applyFill="1" applyProtection="1">
      <protection locked="0"/>
    </xf>
    <xf numFmtId="167" fontId="13" fillId="0" borderId="0" xfId="6" applyNumberFormat="1" applyFont="1" applyBorder="1"/>
    <xf numFmtId="167" fontId="13" fillId="0" borderId="0" xfId="6" applyNumberFormat="1" applyFont="1" applyAlignment="1">
      <alignment horizontal="center"/>
    </xf>
    <xf numFmtId="171" fontId="13" fillId="0" borderId="0" xfId="6" applyNumberFormat="1" applyFont="1" applyAlignment="1">
      <alignment horizontal="center"/>
    </xf>
    <xf numFmtId="0" fontId="13" fillId="7" borderId="14" xfId="6" applyFont="1" applyFill="1" applyBorder="1" applyAlignment="1">
      <alignment horizontal="center" vertical="center"/>
    </xf>
    <xf numFmtId="0" fontId="13" fillId="7" borderId="26" xfId="6" applyFont="1" applyFill="1" applyBorder="1" applyAlignment="1">
      <alignment horizontal="center" vertical="center"/>
    </xf>
    <xf numFmtId="1" fontId="13" fillId="0" borderId="0" xfId="6" applyNumberFormat="1" applyFont="1" applyBorder="1"/>
    <xf numFmtId="1" fontId="13" fillId="0" borderId="0" xfId="6" applyNumberFormat="1" applyFont="1"/>
    <xf numFmtId="0" fontId="16" fillId="9" borderId="0" xfId="0" applyFont="1" applyFill="1"/>
    <xf numFmtId="171" fontId="13" fillId="0" borderId="0" xfId="6" applyNumberFormat="1" applyFont="1"/>
    <xf numFmtId="168" fontId="13" fillId="9" borderId="0" xfId="6" applyNumberFormat="1" applyFont="1" applyFill="1"/>
    <xf numFmtId="172" fontId="13" fillId="0" borderId="0" xfId="6" applyNumberFormat="1" applyFont="1"/>
    <xf numFmtId="0" fontId="49" fillId="9" borderId="0" xfId="0" applyFont="1" applyFill="1"/>
    <xf numFmtId="0" fontId="0" fillId="9" borderId="0" xfId="0" applyFill="1"/>
    <xf numFmtId="170" fontId="14" fillId="0" borderId="0" xfId="6" applyNumberFormat="1" applyFont="1" applyFill="1" applyBorder="1" applyAlignment="1"/>
    <xf numFmtId="0" fontId="13" fillId="0" borderId="8" xfId="6" applyFont="1" applyFill="1" applyBorder="1" applyAlignment="1">
      <alignment horizontal="center" vertical="center"/>
    </xf>
    <xf numFmtId="0" fontId="13" fillId="0" borderId="30" xfId="6" applyFont="1" applyFill="1" applyBorder="1" applyAlignment="1">
      <alignment horizontal="center" vertical="center"/>
    </xf>
    <xf numFmtId="0" fontId="13" fillId="0" borderId="31" xfId="6" applyFont="1" applyBorder="1" applyAlignment="1"/>
    <xf numFmtId="173" fontId="14" fillId="0" borderId="32" xfId="6" applyNumberFormat="1" applyFont="1" applyFill="1" applyBorder="1" applyAlignment="1"/>
    <xf numFmtId="173" fontId="14" fillId="0" borderId="33" xfId="6" applyNumberFormat="1" applyFont="1" applyFill="1" applyBorder="1" applyAlignment="1"/>
    <xf numFmtId="0" fontId="50" fillId="11" borderId="0" xfId="0" applyFont="1" applyFill="1" applyBorder="1"/>
    <xf numFmtId="173" fontId="14" fillId="0" borderId="34" xfId="6" applyNumberFormat="1" applyFont="1" applyFill="1" applyBorder="1" applyAlignment="1"/>
    <xf numFmtId="173" fontId="14" fillId="0" borderId="0" xfId="6" applyNumberFormat="1" applyFont="1" applyFill="1" applyBorder="1" applyAlignment="1"/>
    <xf numFmtId="173" fontId="14" fillId="8" borderId="0" xfId="6" applyNumberFormat="1" applyFont="1" applyFill="1" applyBorder="1" applyAlignment="1"/>
    <xf numFmtId="173" fontId="51" fillId="0" borderId="0" xfId="6" applyNumberFormat="1" applyFont="1" applyFill="1" applyBorder="1" applyAlignment="1">
      <alignment horizontal="center"/>
    </xf>
    <xf numFmtId="173" fontId="51" fillId="0" borderId="0" xfId="6" applyNumberFormat="1" applyFont="1" applyFill="1" applyBorder="1" applyAlignment="1"/>
    <xf numFmtId="173" fontId="14" fillId="0" borderId="0" xfId="6" applyNumberFormat="1" applyFont="1" applyFill="1" applyBorder="1" applyAlignment="1">
      <alignment horizontal="center"/>
    </xf>
    <xf numFmtId="0" fontId="13" fillId="9" borderId="31" xfId="6" applyFont="1" applyFill="1" applyBorder="1" applyAlignment="1"/>
    <xf numFmtId="0" fontId="50" fillId="12" borderId="0" xfId="0" applyFont="1" applyFill="1" applyBorder="1"/>
    <xf numFmtId="0" fontId="50" fillId="0" borderId="0" xfId="0" applyFont="1" applyBorder="1"/>
    <xf numFmtId="0" fontId="13" fillId="0" borderId="35" xfId="6" applyFont="1" applyBorder="1" applyAlignment="1"/>
    <xf numFmtId="173" fontId="14" fillId="0" borderId="36" xfId="6" applyNumberFormat="1" applyFont="1" applyFill="1" applyBorder="1" applyAlignment="1"/>
    <xf numFmtId="173" fontId="14" fillId="0" borderId="3" xfId="6" applyNumberFormat="1" applyFont="1" applyFill="1" applyBorder="1" applyAlignment="1"/>
    <xf numFmtId="0" fontId="52" fillId="0" borderId="12" xfId="6" applyFont="1" applyBorder="1" applyAlignment="1">
      <alignment horizontal="left"/>
    </xf>
    <xf numFmtId="3" fontId="12" fillId="0" borderId="37" xfId="6" applyNumberFormat="1" applyFont="1" applyBorder="1"/>
    <xf numFmtId="3" fontId="12" fillId="0" borderId="9" xfId="6" applyNumberFormat="1" applyFont="1" applyBorder="1"/>
    <xf numFmtId="173" fontId="14" fillId="13" borderId="0" xfId="6" applyNumberFormat="1" applyFont="1" applyFill="1" applyBorder="1" applyAlignment="1"/>
    <xf numFmtId="173" fontId="0" fillId="0" borderId="0" xfId="0" applyNumberFormat="1"/>
    <xf numFmtId="0" fontId="12" fillId="0" borderId="0" xfId="6" applyFont="1" applyAlignment="1">
      <alignment horizontal="centerContinuous"/>
    </xf>
    <xf numFmtId="22" fontId="13" fillId="0" borderId="0" xfId="6" applyNumberFormat="1" applyFont="1" applyAlignment="1">
      <alignment horizontal="right"/>
    </xf>
    <xf numFmtId="0" fontId="13" fillId="0" borderId="0" xfId="6" applyFont="1" applyAlignment="1">
      <alignment horizontal="centerContinuous" vertical="center"/>
    </xf>
    <xf numFmtId="0" fontId="13" fillId="0" borderId="0" xfId="6" applyFont="1" applyBorder="1" applyAlignment="1">
      <alignment horizontal="center" vertical="center"/>
    </xf>
    <xf numFmtId="0" fontId="13" fillId="0" borderId="38" xfId="6" applyFont="1" applyFill="1" applyBorder="1" applyAlignment="1">
      <alignment horizontal="center" vertical="center"/>
    </xf>
    <xf numFmtId="0" fontId="13" fillId="0" borderId="0" xfId="6" applyFont="1" applyAlignment="1">
      <alignment horizontal="center" vertical="center"/>
    </xf>
    <xf numFmtId="0" fontId="13" fillId="0" borderId="2" xfId="6" applyFont="1" applyBorder="1" applyAlignment="1"/>
    <xf numFmtId="0" fontId="13" fillId="10" borderId="0" xfId="6" applyFont="1" applyFill="1"/>
    <xf numFmtId="0" fontId="13" fillId="10" borderId="41" xfId="6" applyFont="1" applyFill="1" applyBorder="1"/>
    <xf numFmtId="0" fontId="13" fillId="0" borderId="4" xfId="6" applyFont="1" applyBorder="1" applyAlignment="1"/>
    <xf numFmtId="0" fontId="13" fillId="0" borderId="41" xfId="6" applyFont="1" applyBorder="1"/>
    <xf numFmtId="174" fontId="14" fillId="0" borderId="41" xfId="6" applyNumberFormat="1" applyFont="1" applyFill="1" applyBorder="1" applyAlignment="1"/>
    <xf numFmtId="0" fontId="13" fillId="0" borderId="42" xfId="6" applyFont="1" applyFill="1" applyBorder="1" applyAlignment="1">
      <alignment horizontal="center" vertical="center"/>
    </xf>
    <xf numFmtId="0" fontId="13" fillId="15" borderId="30" xfId="6" applyFont="1" applyFill="1" applyBorder="1" applyAlignment="1">
      <alignment horizontal="center" vertical="center"/>
    </xf>
    <xf numFmtId="0" fontId="13" fillId="0" borderId="34" xfId="6" applyFont="1" applyBorder="1" applyAlignment="1"/>
    <xf numFmtId="175" fontId="14" fillId="0" borderId="32" xfId="6" applyNumberFormat="1" applyFont="1" applyFill="1" applyBorder="1" applyAlignment="1"/>
    <xf numFmtId="175" fontId="14" fillId="0" borderId="33" xfId="6" applyNumberFormat="1" applyFont="1" applyFill="1" applyBorder="1" applyAlignment="1"/>
    <xf numFmtId="175" fontId="14" fillId="15" borderId="33" xfId="6" applyNumberFormat="1" applyFont="1" applyFill="1" applyBorder="1" applyAlignment="1"/>
    <xf numFmtId="175" fontId="14" fillId="0" borderId="39" xfId="6" applyNumberFormat="1" applyFont="1" applyFill="1" applyBorder="1" applyAlignment="1"/>
    <xf numFmtId="175" fontId="14" fillId="0" borderId="34" xfId="6" applyNumberFormat="1" applyFont="1" applyFill="1" applyBorder="1" applyAlignment="1"/>
    <xf numFmtId="175" fontId="14" fillId="0" borderId="0" xfId="6" applyNumberFormat="1" applyFont="1" applyFill="1" applyBorder="1" applyAlignment="1"/>
    <xf numFmtId="175" fontId="14" fillId="15" borderId="0" xfId="6" applyNumberFormat="1" applyFont="1" applyFill="1" applyBorder="1" applyAlignment="1"/>
    <xf numFmtId="175" fontId="14" fillId="0" borderId="40" xfId="6" applyNumberFormat="1" applyFont="1" applyFill="1" applyBorder="1" applyAlignment="1"/>
    <xf numFmtId="0" fontId="13" fillId="0" borderId="36" xfId="6" applyFont="1" applyBorder="1" applyAlignment="1"/>
    <xf numFmtId="175" fontId="14" fillId="0" borderId="36" xfId="6" applyNumberFormat="1" applyFont="1" applyFill="1" applyBorder="1" applyAlignment="1"/>
    <xf numFmtId="175" fontId="14" fillId="0" borderId="3" xfId="6" applyNumberFormat="1" applyFont="1" applyFill="1" applyBorder="1" applyAlignment="1"/>
    <xf numFmtId="175" fontId="14" fillId="15" borderId="3" xfId="6" applyNumberFormat="1" applyFont="1" applyFill="1" applyBorder="1" applyAlignment="1"/>
    <xf numFmtId="175" fontId="14" fillId="0" borderId="43" xfId="6" applyNumberFormat="1" applyFont="1" applyFill="1" applyBorder="1" applyAlignment="1"/>
    <xf numFmtId="3" fontId="36" fillId="0" borderId="0" xfId="0" applyNumberFormat="1" applyFont="1" applyBorder="1" applyAlignment="1" applyProtection="1">
      <alignment horizontal="right"/>
      <protection locked="0" hidden="1"/>
    </xf>
    <xf numFmtId="3" fontId="40" fillId="8" borderId="0" xfId="0" applyNumberFormat="1" applyFont="1" applyFill="1" applyBorder="1" applyAlignment="1" applyProtection="1">
      <alignment horizontal="right"/>
      <protection locked="0"/>
    </xf>
    <xf numFmtId="3" fontId="41" fillId="8" borderId="0" xfId="0" applyNumberFormat="1" applyFont="1" applyFill="1" applyBorder="1" applyAlignment="1" applyProtection="1">
      <alignment horizontal="right"/>
      <protection locked="0"/>
    </xf>
    <xf numFmtId="173" fontId="14" fillId="0" borderId="39" xfId="6" applyNumberFormat="1" applyFont="1" applyFill="1" applyBorder="1" applyAlignment="1"/>
    <xf numFmtId="173" fontId="14" fillId="0" borderId="40" xfId="6" applyNumberFormat="1" applyFont="1" applyFill="1" applyBorder="1" applyAlignment="1"/>
    <xf numFmtId="173" fontId="14" fillId="0" borderId="40" xfId="6" applyNumberFormat="1" applyFont="1" applyFill="1" applyBorder="1" applyAlignment="1">
      <alignment horizontal="center"/>
    </xf>
    <xf numFmtId="173" fontId="14" fillId="0" borderId="43" xfId="6" applyNumberFormat="1" applyFont="1" applyFill="1" applyBorder="1" applyAlignment="1"/>
    <xf numFmtId="170" fontId="14" fillId="0" borderId="32" xfId="6" applyNumberFormat="1" applyFont="1" applyFill="1" applyBorder="1" applyAlignment="1"/>
    <xf numFmtId="170" fontId="14" fillId="0" borderId="33" xfId="6" applyNumberFormat="1" applyFont="1" applyFill="1" applyBorder="1" applyAlignment="1"/>
    <xf numFmtId="170" fontId="14" fillId="0" borderId="39" xfId="6" applyNumberFormat="1" applyFont="1" applyFill="1" applyBorder="1" applyAlignment="1"/>
    <xf numFmtId="170" fontId="14" fillId="0" borderId="34" xfId="6" applyNumberFormat="1" applyFont="1" applyFill="1" applyBorder="1" applyAlignment="1"/>
    <xf numFmtId="170" fontId="14" fillId="0" borderId="40" xfId="6" applyNumberFormat="1" applyFont="1" applyFill="1" applyBorder="1" applyAlignment="1"/>
    <xf numFmtId="170" fontId="14" fillId="0" borderId="40" xfId="6" applyNumberFormat="1" applyFont="1" applyFill="1" applyBorder="1" applyAlignment="1">
      <alignment horizontal="center"/>
    </xf>
    <xf numFmtId="170" fontId="14" fillId="0" borderId="36" xfId="6" applyNumberFormat="1" applyFont="1" applyFill="1" applyBorder="1" applyAlignment="1"/>
    <xf numFmtId="170" fontId="14" fillId="0" borderId="3" xfId="6" applyNumberFormat="1" applyFont="1" applyFill="1" applyBorder="1" applyAlignment="1"/>
    <xf numFmtId="170" fontId="14" fillId="0" borderId="43" xfId="6" applyNumberFormat="1" applyFont="1" applyFill="1" applyBorder="1" applyAlignment="1"/>
    <xf numFmtId="173" fontId="54" fillId="0" borderId="33" xfId="6" applyNumberFormat="1" applyFont="1" applyFill="1" applyBorder="1" applyAlignment="1">
      <alignment horizontal="center"/>
    </xf>
    <xf numFmtId="173" fontId="55" fillId="0" borderId="0" xfId="6" applyNumberFormat="1" applyFont="1" applyFill="1" applyBorder="1" applyAlignment="1"/>
    <xf numFmtId="173" fontId="51" fillId="0" borderId="40" xfId="6" applyNumberFormat="1" applyFont="1" applyFill="1" applyBorder="1" applyAlignment="1"/>
    <xf numFmtId="173" fontId="54" fillId="0" borderId="0" xfId="6" applyNumberFormat="1" applyFont="1" applyFill="1" applyBorder="1" applyAlignment="1"/>
    <xf numFmtId="173" fontId="51" fillId="8" borderId="0" xfId="6" applyNumberFormat="1" applyFont="1" applyFill="1" applyBorder="1" applyAlignment="1"/>
    <xf numFmtId="173" fontId="56" fillId="0" borderId="0" xfId="6" applyNumberFormat="1" applyFont="1" applyFill="1" applyBorder="1" applyAlignment="1"/>
    <xf numFmtId="173" fontId="51" fillId="0" borderId="40" xfId="6" applyNumberFormat="1" applyFont="1" applyFill="1" applyBorder="1" applyAlignment="1">
      <alignment horizontal="center"/>
    </xf>
    <xf numFmtId="173" fontId="56" fillId="9" borderId="0" xfId="6" applyNumberFormat="1" applyFont="1" applyFill="1" applyBorder="1" applyAlignment="1"/>
    <xf numFmtId="173" fontId="14" fillId="10" borderId="43" xfId="6" applyNumberFormat="1" applyFont="1" applyFill="1" applyBorder="1" applyAlignment="1">
      <alignment horizontal="center"/>
    </xf>
    <xf numFmtId="3" fontId="12" fillId="9" borderId="9" xfId="6" applyNumberFormat="1" applyFont="1" applyFill="1" applyBorder="1"/>
    <xf numFmtId="2" fontId="0" fillId="0" borderId="0" xfId="0" applyNumberFormat="1"/>
    <xf numFmtId="0" fontId="0" fillId="14" borderId="0" xfId="0" applyFill="1"/>
    <xf numFmtId="0" fontId="14" fillId="0" borderId="30" xfId="6" applyFont="1" applyFill="1" applyBorder="1" applyAlignment="1">
      <alignment horizontal="center" vertical="center"/>
    </xf>
    <xf numFmtId="0" fontId="41" fillId="0" borderId="37" xfId="0" applyFont="1" applyBorder="1" applyAlignment="1">
      <alignment horizontal="right"/>
    </xf>
    <xf numFmtId="0" fontId="41" fillId="0" borderId="9" xfId="0" applyFont="1" applyBorder="1" applyAlignment="1">
      <alignment horizontal="right"/>
    </xf>
    <xf numFmtId="0" fontId="41" fillId="0" borderId="10" xfId="0" applyFont="1" applyBorder="1" applyAlignment="1">
      <alignment horizontal="right"/>
    </xf>
    <xf numFmtId="0" fontId="38" fillId="14" borderId="37" xfId="0" applyFont="1" applyFill="1" applyBorder="1" applyAlignment="1">
      <alignment horizontal="right"/>
    </xf>
    <xf numFmtId="0" fontId="38" fillId="14" borderId="9" xfId="0" applyFont="1" applyFill="1" applyBorder="1" applyAlignment="1">
      <alignment horizontal="right"/>
    </xf>
    <xf numFmtId="0" fontId="38" fillId="14" borderId="10" xfId="0" applyFont="1" applyFill="1" applyBorder="1" applyAlignment="1">
      <alignment horizontal="right"/>
    </xf>
    <xf numFmtId="173" fontId="14" fillId="8" borderId="33" xfId="6" applyNumberFormat="1" applyFont="1" applyFill="1" applyBorder="1" applyAlignment="1"/>
    <xf numFmtId="3" fontId="57" fillId="0" borderId="31" xfId="0" applyNumberFormat="1" applyFont="1" applyBorder="1"/>
    <xf numFmtId="3" fontId="57" fillId="0" borderId="0" xfId="0" applyNumberFormat="1" applyFont="1" applyBorder="1"/>
    <xf numFmtId="3" fontId="57" fillId="0" borderId="2" xfId="0" applyNumberFormat="1" applyFont="1" applyBorder="1"/>
    <xf numFmtId="3" fontId="58" fillId="14" borderId="31" xfId="0" applyNumberFormat="1" applyFont="1" applyFill="1" applyBorder="1"/>
    <xf numFmtId="3" fontId="58" fillId="14" borderId="0" xfId="0" applyNumberFormat="1" applyFont="1" applyFill="1" applyBorder="1"/>
    <xf numFmtId="3" fontId="58" fillId="14" borderId="2" xfId="0" applyNumberFormat="1" applyFont="1" applyFill="1" applyBorder="1"/>
    <xf numFmtId="3" fontId="57" fillId="13" borderId="31" xfId="0" applyNumberFormat="1" applyFont="1" applyFill="1" applyBorder="1"/>
    <xf numFmtId="3" fontId="57" fillId="13" borderId="0" xfId="0" applyNumberFormat="1" applyFont="1" applyFill="1" applyBorder="1"/>
    <xf numFmtId="3" fontId="57" fillId="13" borderId="2" xfId="0" applyNumberFormat="1" applyFont="1" applyFill="1" applyBorder="1"/>
    <xf numFmtId="3" fontId="61" fillId="0" borderId="0" xfId="0" applyNumberFormat="1" applyFont="1" applyBorder="1" applyAlignment="1"/>
    <xf numFmtId="3" fontId="0" fillId="0" borderId="0" xfId="0" applyNumberFormat="1"/>
    <xf numFmtId="173" fontId="0" fillId="0" borderId="0" xfId="0" applyNumberFormat="1" applyFill="1" applyBorder="1"/>
    <xf numFmtId="3" fontId="0" fillId="0" borderId="0" xfId="0" applyNumberFormat="1" applyFill="1" applyBorder="1" applyAlignment="1"/>
    <xf numFmtId="0" fontId="0" fillId="0" borderId="0" xfId="0" applyFill="1" applyBorder="1"/>
    <xf numFmtId="3" fontId="59" fillId="0" borderId="0" xfId="0" applyNumberFormat="1" applyFont="1" applyBorder="1"/>
    <xf numFmtId="3" fontId="59" fillId="0" borderId="40" xfId="0" applyNumberFormat="1" applyFont="1" applyBorder="1"/>
    <xf numFmtId="0" fontId="49" fillId="0" borderId="0" xfId="0" applyFont="1" applyFill="1" applyBorder="1"/>
    <xf numFmtId="1" fontId="0" fillId="0" borderId="34" xfId="0" applyNumberFormat="1" applyBorder="1"/>
    <xf numFmtId="1" fontId="0" fillId="0" borderId="0" xfId="0" applyNumberFormat="1" applyBorder="1"/>
    <xf numFmtId="1" fontId="59" fillId="0" borderId="0" xfId="0" applyNumberFormat="1" applyFont="1" applyBorder="1"/>
    <xf numFmtId="0" fontId="59" fillId="0" borderId="0" xfId="0" applyFont="1" applyBorder="1"/>
    <xf numFmtId="173" fontId="59" fillId="0" borderId="40" xfId="0" applyNumberFormat="1" applyFont="1" applyBorder="1"/>
    <xf numFmtId="173" fontId="61" fillId="16" borderId="0" xfId="0" applyNumberFormat="1" applyFont="1" applyFill="1" applyBorder="1"/>
    <xf numFmtId="0" fontId="49" fillId="0" borderId="0" xfId="0" applyFont="1"/>
    <xf numFmtId="2" fontId="49" fillId="0" borderId="0" xfId="0" applyNumberFormat="1" applyFont="1"/>
    <xf numFmtId="171" fontId="49" fillId="0" borderId="0" xfId="0" applyNumberFormat="1" applyFont="1"/>
    <xf numFmtId="171" fontId="0" fillId="0" borderId="0" xfId="0" applyNumberFormat="1"/>
    <xf numFmtId="0" fontId="63" fillId="0" borderId="0" xfId="0" applyFont="1"/>
    <xf numFmtId="0" fontId="64" fillId="0" borderId="0" xfId="0" applyFont="1"/>
    <xf numFmtId="173" fontId="49" fillId="0" borderId="0" xfId="0" applyNumberFormat="1" applyFont="1"/>
    <xf numFmtId="0" fontId="12" fillId="0" borderId="8" xfId="6" applyFont="1" applyFill="1" applyBorder="1" applyAlignment="1">
      <alignment horizontal="center" vertical="center"/>
    </xf>
    <xf numFmtId="0" fontId="12" fillId="0" borderId="30" xfId="6" applyFont="1" applyFill="1" applyBorder="1" applyAlignment="1">
      <alignment horizontal="center" vertical="center"/>
    </xf>
    <xf numFmtId="0" fontId="42" fillId="0" borderId="0" xfId="0" applyFont="1" applyAlignment="1" applyProtection="1">
      <alignment vertical="top"/>
      <protection locked="0"/>
    </xf>
    <xf numFmtId="0" fontId="52" fillId="0" borderId="0" xfId="6" applyFont="1" applyBorder="1" applyAlignment="1">
      <alignment horizontal="left"/>
    </xf>
    <xf numFmtId="3" fontId="65" fillId="0" borderId="0" xfId="0" applyNumberFormat="1" applyFont="1"/>
    <xf numFmtId="0" fontId="13" fillId="0" borderId="31" xfId="6" applyFont="1" applyFill="1" applyBorder="1" applyAlignment="1"/>
    <xf numFmtId="0" fontId="52" fillId="0" borderId="0" xfId="6" applyFont="1" applyFill="1" applyBorder="1" applyAlignment="1">
      <alignment horizontal="left"/>
    </xf>
    <xf numFmtId="173" fontId="61" fillId="0" borderId="0" xfId="0" applyNumberFormat="1" applyFont="1"/>
    <xf numFmtId="0" fontId="12" fillId="0" borderId="31" xfId="6" applyFont="1" applyFill="1" applyBorder="1" applyAlignment="1"/>
    <xf numFmtId="173" fontId="66" fillId="0" borderId="0" xfId="0" applyNumberFormat="1" applyFont="1" applyBorder="1"/>
    <xf numFmtId="0" fontId="12" fillId="0" borderId="0" xfId="6" applyFont="1" applyFill="1" applyBorder="1" applyAlignment="1"/>
    <xf numFmtId="4" fontId="19" fillId="0" borderId="0" xfId="0" applyNumberFormat="1" applyFont="1" applyBorder="1" applyAlignment="1" applyProtection="1">
      <alignment vertical="top"/>
      <protection locked="0"/>
    </xf>
    <xf numFmtId="4" fontId="19" fillId="8" borderId="0" xfId="0" applyNumberFormat="1" applyFont="1" applyFill="1" applyBorder="1" applyAlignment="1" applyProtection="1">
      <alignment horizontal="right"/>
      <protection locked="0"/>
    </xf>
    <xf numFmtId="4" fontId="19" fillId="8" borderId="0" xfId="0" applyNumberFormat="1" applyFont="1" applyFill="1" applyBorder="1" applyAlignment="1" applyProtection="1">
      <alignment horizontal="right"/>
      <protection locked="0" hidden="1"/>
    </xf>
    <xf numFmtId="173" fontId="14" fillId="9" borderId="3" xfId="6" applyNumberFormat="1" applyFont="1" applyFill="1" applyBorder="1" applyAlignment="1"/>
    <xf numFmtId="173" fontId="49" fillId="0" borderId="0" xfId="0" applyNumberFormat="1" applyFont="1" applyFill="1" applyBorder="1"/>
    <xf numFmtId="3" fontId="49" fillId="0" borderId="0" xfId="0" applyNumberFormat="1" applyFont="1" applyFill="1" applyBorder="1"/>
    <xf numFmtId="168" fontId="14" fillId="17" borderId="20" xfId="6" applyNumberFormat="1" applyFont="1" applyFill="1" applyBorder="1" applyAlignment="1">
      <alignment vertical="center"/>
    </xf>
    <xf numFmtId="170" fontId="14" fillId="17" borderId="20" xfId="6" applyNumberFormat="1" applyFont="1" applyFill="1" applyBorder="1" applyAlignment="1"/>
    <xf numFmtId="170" fontId="14" fillId="17" borderId="21" xfId="6" applyNumberFormat="1" applyFont="1" applyFill="1" applyBorder="1" applyAlignment="1"/>
    <xf numFmtId="0" fontId="67" fillId="0" borderId="0" xfId="6" applyFont="1"/>
    <xf numFmtId="168" fontId="14" fillId="17" borderId="16" xfId="6" applyNumberFormat="1" applyFont="1" applyFill="1" applyBorder="1"/>
    <xf numFmtId="168" fontId="14" fillId="17" borderId="24" xfId="6" applyNumberFormat="1" applyFont="1" applyFill="1" applyBorder="1" applyAlignment="1">
      <alignment vertical="center"/>
    </xf>
    <xf numFmtId="170" fontId="14" fillId="18" borderId="19" xfId="6" applyNumberFormat="1" applyFont="1" applyFill="1" applyBorder="1" applyAlignment="1"/>
    <xf numFmtId="170" fontId="14" fillId="18" borderId="20" xfId="6" applyNumberFormat="1" applyFont="1" applyFill="1" applyBorder="1" applyAlignment="1"/>
    <xf numFmtId="168" fontId="14" fillId="18" borderId="15" xfId="6" applyNumberFormat="1" applyFont="1" applyFill="1" applyBorder="1"/>
    <xf numFmtId="168" fontId="14" fillId="18" borderId="16" xfId="6" applyNumberFormat="1" applyFont="1" applyFill="1" applyBorder="1"/>
    <xf numFmtId="169" fontId="14" fillId="18" borderId="16" xfId="6" applyNumberFormat="1" applyFont="1" applyFill="1" applyBorder="1"/>
    <xf numFmtId="168" fontId="14" fillId="0" borderId="0" xfId="6" applyNumberFormat="1" applyFont="1" applyFill="1" applyBorder="1" applyAlignment="1">
      <alignment vertical="center"/>
    </xf>
    <xf numFmtId="168" fontId="14" fillId="18" borderId="19" xfId="6" applyNumberFormat="1" applyFont="1" applyFill="1" applyBorder="1" applyAlignment="1">
      <alignment vertical="center"/>
    </xf>
    <xf numFmtId="168" fontId="14" fillId="18" borderId="20" xfId="6" applyNumberFormat="1" applyFont="1" applyFill="1" applyBorder="1" applyAlignment="1">
      <alignment vertical="center"/>
    </xf>
    <xf numFmtId="168" fontId="14" fillId="18" borderId="23" xfId="6" applyNumberFormat="1" applyFont="1" applyFill="1" applyBorder="1" applyAlignment="1">
      <alignment vertical="center"/>
    </xf>
    <xf numFmtId="168" fontId="14" fillId="18" borderId="24" xfId="6" applyNumberFormat="1" applyFont="1" applyFill="1" applyBorder="1" applyAlignment="1">
      <alignment vertical="center"/>
    </xf>
    <xf numFmtId="169" fontId="14" fillId="18" borderId="24" xfId="6" applyNumberFormat="1" applyFont="1" applyFill="1" applyBorder="1" applyAlignment="1">
      <alignment vertical="center"/>
    </xf>
    <xf numFmtId="168" fontId="14" fillId="0" borderId="3" xfId="6" applyNumberFormat="1" applyFont="1" applyFill="1" applyBorder="1" applyAlignment="1">
      <alignment vertical="center"/>
    </xf>
    <xf numFmtId="169" fontId="14" fillId="0" borderId="3" xfId="6" applyNumberFormat="1" applyFont="1" applyFill="1" applyBorder="1" applyAlignment="1">
      <alignment vertical="center"/>
    </xf>
    <xf numFmtId="0" fontId="41" fillId="0" borderId="0" xfId="0" applyFont="1" applyBorder="1" applyAlignment="1">
      <alignment horizontal="right" vertical="center" wrapText="1"/>
    </xf>
    <xf numFmtId="3" fontId="19" fillId="8" borderId="0" xfId="0" applyNumberFormat="1" applyFont="1" applyFill="1" applyBorder="1" applyAlignment="1" applyProtection="1">
      <alignment horizontal="right"/>
      <protection locked="0"/>
    </xf>
    <xf numFmtId="3" fontId="19" fillId="0" borderId="0" xfId="0" applyNumberFormat="1" applyFont="1" applyFill="1" applyBorder="1" applyAlignment="1" applyProtection="1">
      <alignment horizontal="right"/>
      <protection locked="0"/>
    </xf>
    <xf numFmtId="4" fontId="19" fillId="0" borderId="0" xfId="0" applyNumberFormat="1" applyFont="1" applyFill="1" applyBorder="1" applyAlignment="1" applyProtection="1">
      <alignment horizontal="right"/>
      <protection locked="0"/>
    </xf>
    <xf numFmtId="4" fontId="19" fillId="6" borderId="0" xfId="0" applyNumberFormat="1" applyFont="1" applyFill="1" applyBorder="1" applyAlignment="1" applyProtection="1">
      <alignment horizontal="right"/>
      <protection locked="0" hidden="1"/>
    </xf>
    <xf numFmtId="0" fontId="6" fillId="0" borderId="0" xfId="4" applyFont="1"/>
    <xf numFmtId="0" fontId="53" fillId="0" borderId="0" xfId="4" applyFont="1" applyAlignment="1">
      <alignment wrapText="1"/>
    </xf>
    <xf numFmtId="0" fontId="68" fillId="0" borderId="0" xfId="0" applyFont="1" applyProtection="1">
      <protection locked="0"/>
    </xf>
    <xf numFmtId="0" fontId="5" fillId="0" borderId="0" xfId="4" applyFont="1"/>
    <xf numFmtId="0" fontId="69" fillId="0" borderId="0" xfId="0" applyFont="1"/>
    <xf numFmtId="0" fontId="70" fillId="0" borderId="0" xfId="4" applyFont="1" applyAlignment="1">
      <alignment vertical="top" wrapText="1"/>
    </xf>
    <xf numFmtId="0" fontId="33" fillId="0" borderId="0" xfId="4" applyFont="1" applyAlignment="1">
      <alignment vertical="top" wrapText="1"/>
    </xf>
    <xf numFmtId="3" fontId="19" fillId="6" borderId="0" xfId="0" applyNumberFormat="1" applyFont="1" applyFill="1" applyBorder="1" applyAlignment="1" applyProtection="1">
      <alignment horizontal="right"/>
      <protection locked="0" hidden="1"/>
    </xf>
    <xf numFmtId="0" fontId="12" fillId="0" borderId="31" xfId="6" applyFont="1" applyBorder="1" applyAlignment="1"/>
    <xf numFmtId="173" fontId="52" fillId="0" borderId="34" xfId="6" applyNumberFormat="1" applyFont="1" applyFill="1" applyBorder="1" applyAlignment="1"/>
    <xf numFmtId="173" fontId="52" fillId="0" borderId="0" xfId="6" applyNumberFormat="1" applyFont="1" applyFill="1" applyBorder="1" applyAlignment="1"/>
    <xf numFmtId="2" fontId="71" fillId="0" borderId="0" xfId="0" applyNumberFormat="1" applyFont="1"/>
    <xf numFmtId="0" fontId="71" fillId="0" borderId="0" xfId="0" applyFont="1"/>
    <xf numFmtId="173" fontId="51" fillId="13" borderId="0" xfId="6" applyNumberFormat="1" applyFont="1" applyFill="1" applyBorder="1" applyAlignment="1"/>
    <xf numFmtId="4" fontId="19" fillId="19" borderId="0" xfId="0" applyNumberFormat="1" applyFont="1" applyFill="1" applyBorder="1" applyAlignment="1" applyProtection="1">
      <alignment horizontal="right"/>
      <protection locked="0"/>
    </xf>
    <xf numFmtId="168" fontId="14" fillId="14" borderId="28" xfId="6" applyNumberFormat="1" applyFont="1" applyFill="1" applyBorder="1" applyAlignment="1">
      <alignment vertical="center"/>
    </xf>
    <xf numFmtId="168" fontId="14" fillId="14" borderId="29" xfId="6" applyNumberFormat="1" applyFont="1" applyFill="1" applyBorder="1" applyAlignment="1">
      <alignment vertical="center"/>
    </xf>
    <xf numFmtId="174" fontId="14" fillId="0" borderId="33" xfId="6" applyNumberFormat="1" applyFont="1" applyFill="1" applyBorder="1" applyAlignment="1">
      <alignment horizontal="right"/>
    </xf>
    <xf numFmtId="174" fontId="14" fillId="0" borderId="0" xfId="6" applyNumberFormat="1" applyFont="1" applyFill="1" applyBorder="1" applyAlignment="1">
      <alignment horizontal="right"/>
    </xf>
    <xf numFmtId="167" fontId="14" fillId="0" borderId="0" xfId="8" applyNumberFormat="1" applyFont="1" applyBorder="1" applyAlignment="1">
      <alignment horizontal="right"/>
    </xf>
    <xf numFmtId="174" fontId="14" fillId="0" borderId="34" xfId="6" applyNumberFormat="1" applyFont="1" applyFill="1" applyBorder="1" applyAlignment="1">
      <alignment horizontal="right"/>
    </xf>
    <xf numFmtId="174" fontId="14" fillId="0" borderId="40" xfId="6" applyNumberFormat="1" applyFont="1" applyFill="1" applyBorder="1" applyAlignment="1">
      <alignment horizontal="right"/>
    </xf>
    <xf numFmtId="174" fontId="14" fillId="10" borderId="0" xfId="6" applyNumberFormat="1" applyFont="1" applyFill="1" applyBorder="1" applyAlignment="1">
      <alignment horizontal="right"/>
    </xf>
    <xf numFmtId="0" fontId="14" fillId="10" borderId="41" xfId="6" applyFont="1" applyFill="1" applyBorder="1" applyAlignment="1">
      <alignment horizontal="right"/>
    </xf>
    <xf numFmtId="174" fontId="14" fillId="0" borderId="36" xfId="6" applyNumberFormat="1" applyFont="1" applyFill="1" applyBorder="1" applyAlignment="1">
      <alignment horizontal="right"/>
    </xf>
    <xf numFmtId="174" fontId="14" fillId="0" borderId="3" xfId="6" applyNumberFormat="1" applyFont="1" applyFill="1" applyBorder="1" applyAlignment="1">
      <alignment horizontal="right"/>
    </xf>
    <xf numFmtId="0" fontId="12" fillId="0" borderId="0" xfId="6" applyFont="1" applyFill="1" applyAlignment="1">
      <alignment horizontal="centerContinuous"/>
    </xf>
    <xf numFmtId="0" fontId="13" fillId="0" borderId="0" xfId="6" applyFont="1" applyFill="1" applyAlignment="1">
      <alignment horizontal="centerContinuous"/>
    </xf>
    <xf numFmtId="0" fontId="12" fillId="0" borderId="0" xfId="6" applyFont="1" applyFill="1" applyBorder="1" applyAlignment="1">
      <alignment horizontal="centerContinuous"/>
    </xf>
    <xf numFmtId="0" fontId="13" fillId="0" borderId="0" xfId="6" applyFont="1" applyFill="1" applyBorder="1"/>
    <xf numFmtId="167" fontId="14" fillId="0" borderId="0" xfId="8" applyNumberFormat="1" applyFont="1" applyFill="1" applyBorder="1" applyAlignment="1">
      <alignment horizontal="right"/>
    </xf>
    <xf numFmtId="0" fontId="13" fillId="0" borderId="0" xfId="6" applyFont="1" applyFill="1"/>
    <xf numFmtId="0" fontId="14" fillId="10" borderId="3" xfId="8" applyFont="1" applyFill="1" applyBorder="1" applyAlignment="1">
      <alignment horizontal="right"/>
    </xf>
    <xf numFmtId="173" fontId="12" fillId="0" borderId="0" xfId="6" applyNumberFormat="1" applyFont="1"/>
    <xf numFmtId="0" fontId="4" fillId="0" borderId="0" xfId="4" applyFont="1"/>
    <xf numFmtId="3" fontId="68" fillId="0" borderId="0" xfId="0" applyNumberFormat="1" applyFont="1" applyFill="1" applyBorder="1" applyAlignment="1" applyProtection="1">
      <alignment horizontal="right"/>
      <protection locked="0"/>
    </xf>
    <xf numFmtId="3" fontId="68" fillId="6" borderId="0" xfId="0" applyNumberFormat="1" applyFont="1" applyFill="1" applyBorder="1" applyAlignment="1" applyProtection="1">
      <alignment horizontal="right"/>
      <protection locked="0" hidden="1"/>
    </xf>
    <xf numFmtId="0" fontId="19" fillId="0" borderId="0" xfId="0" applyFont="1" applyFill="1" applyBorder="1" applyAlignment="1" applyProtection="1">
      <protection hidden="1"/>
    </xf>
    <xf numFmtId="173" fontId="0" fillId="0" borderId="34" xfId="0" applyNumberFormat="1" applyBorder="1"/>
    <xf numFmtId="173" fontId="0" fillId="0" borderId="0" xfId="0" applyNumberFormat="1" applyBorder="1"/>
    <xf numFmtId="173" fontId="59" fillId="0" borderId="0" xfId="0" applyNumberFormat="1" applyFont="1" applyBorder="1"/>
    <xf numFmtId="0" fontId="14" fillId="0" borderId="53" xfId="6" applyFont="1" applyFill="1" applyBorder="1" applyAlignment="1">
      <alignment horizontal="center" vertical="center"/>
    </xf>
    <xf numFmtId="173" fontId="14" fillId="8" borderId="49" xfId="6" applyNumberFormat="1" applyFont="1" applyFill="1" applyBorder="1" applyAlignment="1"/>
    <xf numFmtId="173" fontId="14" fillId="0" borderId="4" xfId="6" applyNumberFormat="1" applyFont="1" applyFill="1" applyBorder="1" applyAlignment="1"/>
    <xf numFmtId="0" fontId="13" fillId="8" borderId="44" xfId="6" applyFont="1" applyFill="1" applyBorder="1" applyAlignment="1"/>
    <xf numFmtId="0" fontId="13" fillId="8" borderId="31" xfId="6" applyFont="1" applyFill="1" applyBorder="1" applyAlignment="1"/>
    <xf numFmtId="173" fontId="14" fillId="8" borderId="2" xfId="6" applyNumberFormat="1" applyFont="1" applyFill="1" applyBorder="1" applyAlignment="1"/>
    <xf numFmtId="0" fontId="13" fillId="13" borderId="31" xfId="6" applyFont="1" applyFill="1" applyBorder="1" applyAlignment="1"/>
    <xf numFmtId="173" fontId="14" fillId="13" borderId="2" xfId="6" applyNumberFormat="1" applyFont="1" applyFill="1" applyBorder="1" applyAlignment="1"/>
    <xf numFmtId="0" fontId="13" fillId="8" borderId="35" xfId="6" applyFont="1" applyFill="1" applyBorder="1" applyAlignment="1"/>
    <xf numFmtId="173" fontId="14" fillId="9" borderId="2" xfId="6" applyNumberFormat="1" applyFont="1" applyFill="1" applyBorder="1" applyAlignment="1"/>
    <xf numFmtId="3" fontId="12" fillId="0" borderId="0" xfId="6" applyNumberFormat="1" applyFont="1" applyFill="1" applyBorder="1"/>
    <xf numFmtId="0" fontId="14" fillId="0" borderId="8" xfId="6" applyFont="1" applyFill="1" applyBorder="1" applyAlignment="1">
      <alignment horizontal="center" vertical="center"/>
    </xf>
    <xf numFmtId="2" fontId="0" fillId="0" borderId="0" xfId="0" applyNumberFormat="1" applyFont="1"/>
    <xf numFmtId="0" fontId="0" fillId="0" borderId="0" xfId="0" applyFont="1"/>
    <xf numFmtId="0" fontId="14" fillId="4" borderId="30" xfId="6" applyFont="1" applyFill="1" applyBorder="1" applyAlignment="1">
      <alignment horizontal="center" vertical="center"/>
    </xf>
    <xf numFmtId="3" fontId="14" fillId="4" borderId="33" xfId="6" applyNumberFormat="1" applyFont="1" applyFill="1" applyBorder="1" applyAlignment="1"/>
    <xf numFmtId="3" fontId="14" fillId="4" borderId="0" xfId="0" applyNumberFormat="1" applyFont="1" applyFill="1" applyBorder="1"/>
    <xf numFmtId="3" fontId="14" fillId="4" borderId="0" xfId="6" applyNumberFormat="1" applyFont="1" applyFill="1" applyBorder="1" applyAlignment="1"/>
    <xf numFmtId="3" fontId="14" fillId="4" borderId="0" xfId="6" applyNumberFormat="1" applyFont="1" applyFill="1" applyBorder="1" applyAlignment="1">
      <alignment horizontal="center"/>
    </xf>
    <xf numFmtId="3" fontId="14" fillId="4" borderId="3" xfId="6" applyNumberFormat="1" applyFont="1" applyFill="1" applyBorder="1" applyAlignment="1"/>
    <xf numFmtId="3" fontId="52" fillId="4" borderId="9" xfId="6" applyNumberFormat="1" applyFont="1" applyFill="1" applyBorder="1"/>
    <xf numFmtId="3" fontId="14" fillId="4" borderId="33" xfId="6" applyNumberFormat="1" applyFont="1" applyFill="1" applyBorder="1" applyAlignment="1">
      <alignment horizontal="center"/>
    </xf>
    <xf numFmtId="3" fontId="52" fillId="0" borderId="0" xfId="0" applyNumberFormat="1" applyFont="1"/>
    <xf numFmtId="3" fontId="52" fillId="0" borderId="0" xfId="6" applyNumberFormat="1" applyFont="1" applyFill="1" applyBorder="1"/>
    <xf numFmtId="0" fontId="52" fillId="0" borderId="0" xfId="6" applyFont="1" applyFill="1" applyBorder="1" applyAlignment="1"/>
    <xf numFmtId="0" fontId="14" fillId="4" borderId="53" xfId="6" applyFont="1" applyFill="1" applyBorder="1" applyAlignment="1">
      <alignment horizontal="center" vertical="center"/>
    </xf>
    <xf numFmtId="3" fontId="14" fillId="4" borderId="49" xfId="6" applyNumberFormat="1" applyFont="1" applyFill="1" applyBorder="1" applyAlignment="1">
      <alignment horizontal="center"/>
    </xf>
    <xf numFmtId="3" fontId="14" fillId="4" borderId="2" xfId="6" applyNumberFormat="1" applyFont="1" applyFill="1" applyBorder="1" applyAlignment="1"/>
    <xf numFmtId="3" fontId="14" fillId="4" borderId="2" xfId="6" applyNumberFormat="1" applyFont="1" applyFill="1" applyBorder="1" applyAlignment="1">
      <alignment horizontal="center"/>
    </xf>
    <xf numFmtId="3" fontId="14" fillId="4" borderId="2" xfId="0" applyNumberFormat="1" applyFont="1" applyFill="1" applyBorder="1"/>
    <xf numFmtId="3" fontId="14" fillId="4" borderId="4" xfId="6" applyNumberFormat="1" applyFont="1" applyFill="1" applyBorder="1" applyAlignment="1">
      <alignment horizontal="center"/>
    </xf>
    <xf numFmtId="3" fontId="52" fillId="4" borderId="10" xfId="6" applyNumberFormat="1" applyFont="1" applyFill="1" applyBorder="1"/>
    <xf numFmtId="0" fontId="14" fillId="0" borderId="1" xfId="6" applyFont="1" applyFill="1" applyBorder="1" applyAlignment="1"/>
    <xf numFmtId="0" fontId="14" fillId="0" borderId="5" xfId="6" applyFont="1" applyFill="1" applyBorder="1" applyAlignment="1"/>
    <xf numFmtId="0" fontId="52" fillId="0" borderId="11" xfId="6" applyFont="1" applyFill="1" applyBorder="1" applyAlignment="1">
      <alignment horizontal="left"/>
    </xf>
    <xf numFmtId="2" fontId="0" fillId="0" borderId="0" xfId="0" applyNumberFormat="1" applyBorder="1"/>
    <xf numFmtId="2" fontId="0" fillId="0" borderId="2" xfId="0" applyNumberFormat="1" applyBorder="1"/>
    <xf numFmtId="2" fontId="0" fillId="0" borderId="0" xfId="0" applyNumberFormat="1" applyFont="1" applyBorder="1"/>
    <xf numFmtId="2" fontId="0" fillId="0" borderId="2" xfId="0" applyNumberFormat="1" applyFont="1" applyBorder="1"/>
    <xf numFmtId="2" fontId="0" fillId="0" borderId="3" xfId="0" applyNumberFormat="1" applyBorder="1"/>
    <xf numFmtId="2" fontId="0" fillId="0" borderId="4" xfId="0" applyNumberFormat="1" applyBorder="1"/>
    <xf numFmtId="2" fontId="71" fillId="0" borderId="9" xfId="0" applyNumberFormat="1" applyFont="1" applyBorder="1"/>
    <xf numFmtId="2" fontId="71" fillId="0" borderId="10" xfId="0" applyNumberFormat="1" applyFont="1" applyBorder="1"/>
    <xf numFmtId="2" fontId="12" fillId="0" borderId="0" xfId="0" applyNumberFormat="1" applyFont="1"/>
    <xf numFmtId="0" fontId="59" fillId="0" borderId="8" xfId="0" applyFont="1" applyBorder="1"/>
    <xf numFmtId="0" fontId="14" fillId="0" borderId="1" xfId="6" applyFont="1" applyBorder="1" applyAlignment="1"/>
    <xf numFmtId="0" fontId="14" fillId="0" borderId="5" xfId="6" applyFont="1" applyBorder="1" applyAlignment="1"/>
    <xf numFmtId="2" fontId="40" fillId="0" borderId="0" xfId="0" applyNumberFormat="1" applyFont="1" applyBorder="1" applyAlignment="1" applyProtection="1">
      <alignment horizontal="left" vertical="center" wrapText="1" indent="2"/>
      <protection hidden="1"/>
    </xf>
    <xf numFmtId="4" fontId="36" fillId="0" borderId="0" xfId="0" applyNumberFormat="1" applyFont="1" applyBorder="1" applyAlignment="1" applyProtection="1">
      <alignment horizontal="right"/>
      <protection locked="0" hidden="1"/>
    </xf>
    <xf numFmtId="3" fontId="19" fillId="0" borderId="0" xfId="0" applyNumberFormat="1" applyFont="1" applyFill="1" applyBorder="1" applyAlignment="1" applyProtection="1">
      <alignment horizontal="right"/>
      <protection locked="0" hidden="1"/>
    </xf>
    <xf numFmtId="173" fontId="14" fillId="0" borderId="2" xfId="6" applyNumberFormat="1" applyFont="1" applyFill="1" applyBorder="1" applyAlignment="1"/>
    <xf numFmtId="173" fontId="14" fillId="9" borderId="0" xfId="6" applyNumberFormat="1" applyFont="1" applyFill="1" applyBorder="1" applyAlignment="1"/>
    <xf numFmtId="3" fontId="14" fillId="0" borderId="33" xfId="6"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0" xfId="6" applyNumberFormat="1" applyFont="1" applyFill="1" applyBorder="1" applyAlignment="1">
      <alignment horizontal="right"/>
    </xf>
    <xf numFmtId="3" fontId="14" fillId="0" borderId="3" xfId="6" applyNumberFormat="1" applyFont="1" applyFill="1" applyBorder="1" applyAlignment="1">
      <alignment horizontal="right"/>
    </xf>
    <xf numFmtId="3" fontId="52" fillId="0" borderId="9" xfId="6" applyNumberFormat="1" applyFont="1" applyFill="1" applyBorder="1" applyAlignment="1">
      <alignment horizontal="right"/>
    </xf>
    <xf numFmtId="3" fontId="14" fillId="9" borderId="0" xfId="6" applyNumberFormat="1" applyFont="1" applyFill="1" applyBorder="1" applyAlignment="1">
      <alignment horizontal="right"/>
    </xf>
    <xf numFmtId="3" fontId="12" fillId="8" borderId="54" xfId="6" applyNumberFormat="1" applyFont="1" applyFill="1" applyBorder="1"/>
    <xf numFmtId="3" fontId="12" fillId="8" borderId="56" xfId="6" applyNumberFormat="1" applyFont="1" applyFill="1" applyBorder="1"/>
    <xf numFmtId="3" fontId="12" fillId="8" borderId="38" xfId="6" applyNumberFormat="1" applyFont="1" applyFill="1" applyBorder="1"/>
    <xf numFmtId="3" fontId="12" fillId="8" borderId="6" xfId="6" applyNumberFormat="1" applyFont="1" applyFill="1" applyBorder="1"/>
    <xf numFmtId="3" fontId="12" fillId="8" borderId="45" xfId="6" applyNumberFormat="1" applyFont="1" applyFill="1" applyBorder="1"/>
    <xf numFmtId="0" fontId="12" fillId="8" borderId="55" xfId="6" applyFont="1" applyFill="1" applyBorder="1" applyAlignment="1">
      <alignment horizontal="left"/>
    </xf>
    <xf numFmtId="0" fontId="12" fillId="8" borderId="46" xfId="6" applyFont="1" applyFill="1" applyBorder="1" applyAlignment="1">
      <alignment horizontal="left"/>
    </xf>
    <xf numFmtId="3" fontId="12" fillId="14" borderId="54" xfId="0" applyNumberFormat="1" applyFont="1" applyFill="1" applyBorder="1"/>
    <xf numFmtId="3" fontId="12" fillId="14" borderId="56" xfId="0" applyNumberFormat="1" applyFont="1" applyFill="1" applyBorder="1"/>
    <xf numFmtId="3" fontId="12" fillId="14" borderId="38" xfId="0" applyNumberFormat="1" applyFont="1" applyFill="1" applyBorder="1"/>
    <xf numFmtId="3" fontId="12" fillId="14" borderId="46" xfId="0" applyNumberFormat="1" applyFont="1" applyFill="1" applyBorder="1"/>
    <xf numFmtId="3" fontId="12" fillId="14" borderId="6" xfId="0" applyNumberFormat="1" applyFont="1" applyFill="1" applyBorder="1"/>
    <xf numFmtId="3" fontId="12" fillId="14" borderId="45" xfId="0" applyNumberFormat="1" applyFont="1" applyFill="1" applyBorder="1"/>
    <xf numFmtId="3" fontId="12" fillId="0" borderId="57" xfId="0" applyNumberFormat="1" applyFont="1" applyFill="1" applyBorder="1"/>
    <xf numFmtId="3" fontId="12" fillId="0" borderId="58" xfId="0" applyNumberFormat="1" applyFont="1" applyFill="1" applyBorder="1"/>
    <xf numFmtId="3" fontId="12" fillId="0" borderId="53" xfId="0" applyNumberFormat="1" applyFont="1" applyFill="1" applyBorder="1"/>
    <xf numFmtId="3" fontId="12" fillId="0" borderId="46" xfId="0" applyNumberFormat="1" applyFont="1" applyFill="1" applyBorder="1"/>
    <xf numFmtId="3" fontId="12" fillId="0" borderId="6" xfId="0" applyNumberFormat="1" applyFont="1" applyFill="1" applyBorder="1"/>
    <xf numFmtId="3" fontId="12" fillId="0" borderId="45" xfId="0" applyNumberFormat="1" applyFont="1" applyFill="1" applyBorder="1"/>
    <xf numFmtId="173" fontId="62" fillId="0" borderId="0" xfId="0" applyNumberFormat="1" applyFont="1" applyFill="1" applyBorder="1"/>
    <xf numFmtId="165" fontId="64" fillId="0" borderId="0" xfId="0" applyNumberFormat="1" applyFont="1"/>
    <xf numFmtId="0" fontId="12" fillId="8" borderId="54" xfId="6" applyFont="1" applyFill="1" applyBorder="1" applyAlignment="1">
      <alignment horizontal="left"/>
    </xf>
    <xf numFmtId="3" fontId="49" fillId="0" borderId="0" xfId="0" applyNumberFormat="1" applyFont="1"/>
    <xf numFmtId="3" fontId="71" fillId="0" borderId="57" xfId="0" applyNumberFormat="1" applyFont="1" applyBorder="1"/>
    <xf numFmtId="3" fontId="71" fillId="0" borderId="58" xfId="0" applyNumberFormat="1" applyFont="1" applyBorder="1"/>
    <xf numFmtId="3" fontId="71" fillId="0" borderId="53" xfId="0" applyNumberFormat="1" applyFont="1" applyBorder="1"/>
    <xf numFmtId="3" fontId="71" fillId="0" borderId="35" xfId="0" applyNumberFormat="1" applyFont="1" applyBorder="1"/>
    <xf numFmtId="3" fontId="71" fillId="0" borderId="3" xfId="0" applyNumberFormat="1" applyFont="1" applyBorder="1"/>
    <xf numFmtId="3" fontId="71" fillId="0" borderId="4" xfId="0" applyNumberFormat="1" applyFont="1" applyBorder="1"/>
    <xf numFmtId="4" fontId="72" fillId="0" borderId="0" xfId="0" applyNumberFormat="1" applyFont="1" applyAlignment="1" applyProtection="1">
      <alignment vertical="top"/>
      <protection locked="0"/>
    </xf>
    <xf numFmtId="168" fontId="14" fillId="17" borderId="17" xfId="6" applyNumberFormat="1" applyFont="1" applyFill="1" applyBorder="1"/>
    <xf numFmtId="168" fontId="14" fillId="17" borderId="21" xfId="6" applyNumberFormat="1" applyFont="1" applyFill="1" applyBorder="1" applyAlignment="1">
      <alignment vertical="center"/>
    </xf>
    <xf numFmtId="168" fontId="14" fillId="17" borderId="25" xfId="6" applyNumberFormat="1" applyFont="1" applyFill="1" applyBorder="1" applyAlignment="1">
      <alignment vertical="center"/>
    </xf>
    <xf numFmtId="0" fontId="13" fillId="7" borderId="12" xfId="6" applyFont="1" applyFill="1" applyBorder="1" applyAlignment="1">
      <alignment horizontal="center" vertical="center"/>
    </xf>
    <xf numFmtId="4" fontId="68" fillId="0" borderId="0" xfId="0" applyNumberFormat="1" applyFont="1" applyAlignment="1" applyProtection="1">
      <alignment vertical="top"/>
      <protection locked="0"/>
    </xf>
    <xf numFmtId="165" fontId="19" fillId="6" borderId="0" xfId="0" applyNumberFormat="1" applyFont="1" applyFill="1" applyBorder="1" applyAlignment="1" applyProtection="1">
      <alignment horizontal="right"/>
      <protection locked="0"/>
    </xf>
    <xf numFmtId="4" fontId="19" fillId="0" borderId="0" xfId="0" applyNumberFormat="1" applyFont="1" applyFill="1" applyBorder="1" applyAlignment="1" applyProtection="1">
      <alignment horizontal="right"/>
      <protection locked="0" hidden="1"/>
    </xf>
    <xf numFmtId="3" fontId="68" fillId="0" borderId="0" xfId="0" applyNumberFormat="1" applyFont="1" applyFill="1" applyBorder="1" applyAlignment="1" applyProtection="1">
      <alignment horizontal="right"/>
      <protection locked="0" hidden="1"/>
    </xf>
    <xf numFmtId="0" fontId="32" fillId="0" borderId="0" xfId="4" applyFont="1" applyAlignment="1">
      <alignment horizontal="center"/>
    </xf>
    <xf numFmtId="0" fontId="31" fillId="0" borderId="0" xfId="0" applyFont="1" applyAlignment="1">
      <alignment horizontal="center" vertical="center" readingOrder="1"/>
    </xf>
    <xf numFmtId="0" fontId="30" fillId="0" borderId="0" xfId="0" applyFont="1" applyAlignment="1">
      <alignment horizontal="center" readingOrder="1"/>
    </xf>
    <xf numFmtId="0" fontId="30" fillId="0" borderId="0" xfId="0" applyFont="1" applyAlignment="1">
      <alignment horizontal="center" vertical="top" readingOrder="1"/>
    </xf>
    <xf numFmtId="0" fontId="20" fillId="0" borderId="0" xfId="0" applyFont="1" applyAlignment="1">
      <alignment horizontal="center" vertical="center" readingOrder="1"/>
    </xf>
    <xf numFmtId="0" fontId="29" fillId="0" borderId="0" xfId="0" applyFont="1" applyAlignment="1">
      <alignment horizontal="center" vertical="center" readingOrder="1"/>
    </xf>
    <xf numFmtId="166" fontId="18" fillId="0" borderId="0" xfId="0" applyNumberFormat="1" applyFont="1" applyFill="1" applyBorder="1" applyAlignment="1" applyProtection="1">
      <alignment horizontal="center"/>
      <protection hidden="1"/>
    </xf>
    <xf numFmtId="0" fontId="12" fillId="0" borderId="0" xfId="6" applyFont="1" applyAlignment="1">
      <alignment horizontal="center"/>
    </xf>
    <xf numFmtId="0" fontId="13" fillId="0" borderId="0" xfId="6" applyFont="1" applyBorder="1" applyAlignment="1">
      <alignment horizontal="center"/>
    </xf>
    <xf numFmtId="0" fontId="33" fillId="0" borderId="0" xfId="4" applyFont="1" applyAlignment="1">
      <alignment horizontal="left" vertical="top" wrapText="1"/>
    </xf>
    <xf numFmtId="0" fontId="33" fillId="8" borderId="0" xfId="4" applyFont="1" applyFill="1" applyAlignment="1">
      <alignment horizontal="left" vertical="top" wrapText="1"/>
    </xf>
    <xf numFmtId="0" fontId="70" fillId="0" borderId="0" xfId="4" applyFont="1" applyAlignment="1">
      <alignment horizontal="left" vertical="top" wrapText="1"/>
    </xf>
    <xf numFmtId="0" fontId="13" fillId="4" borderId="3" xfId="6" applyFont="1" applyFill="1" applyBorder="1" applyAlignment="1">
      <alignment horizontal="center"/>
    </xf>
    <xf numFmtId="0" fontId="33" fillId="0" borderId="0" xfId="4" applyFont="1" applyAlignment="1">
      <alignment horizontal="left" vertical="center" wrapText="1"/>
    </xf>
    <xf numFmtId="0" fontId="12" fillId="0" borderId="0" xfId="6" applyFont="1" applyBorder="1" applyAlignment="1">
      <alignment horizontal="center"/>
    </xf>
    <xf numFmtId="0" fontId="49" fillId="14" borderId="0" xfId="0" applyFont="1" applyFill="1" applyAlignment="1">
      <alignment horizontal="center"/>
    </xf>
    <xf numFmtId="3" fontId="60" fillId="7" borderId="50" xfId="0" applyNumberFormat="1" applyFont="1" applyFill="1" applyBorder="1" applyAlignment="1">
      <alignment horizontal="center"/>
    </xf>
    <xf numFmtId="3" fontId="60" fillId="7" borderId="51" xfId="0" applyNumberFormat="1" applyFont="1" applyFill="1" applyBorder="1" applyAlignment="1">
      <alignment horizontal="center"/>
    </xf>
    <xf numFmtId="3" fontId="60" fillId="7" borderId="52" xfId="0" applyNumberFormat="1" applyFont="1" applyFill="1" applyBorder="1" applyAlignment="1">
      <alignment horizontal="center"/>
    </xf>
    <xf numFmtId="3" fontId="60" fillId="7" borderId="47" xfId="0" applyNumberFormat="1" applyFont="1" applyFill="1" applyBorder="1" applyAlignment="1">
      <alignment horizontal="center"/>
    </xf>
    <xf numFmtId="3" fontId="60" fillId="7" borderId="48" xfId="0" applyNumberFormat="1" applyFont="1" applyFill="1" applyBorder="1" applyAlignment="1">
      <alignment horizontal="center"/>
    </xf>
    <xf numFmtId="0" fontId="53" fillId="0" borderId="0" xfId="4" applyFont="1" applyAlignment="1">
      <alignment horizontal="left" vertical="center" wrapText="1"/>
    </xf>
    <xf numFmtId="0" fontId="12" fillId="0" borderId="6" xfId="2" applyFont="1" applyBorder="1" applyAlignment="1">
      <alignment horizontal="center"/>
    </xf>
  </cellXfs>
  <cellStyles count="15">
    <cellStyle name="Normal" xfId="0" builtinId="0"/>
    <cellStyle name="Normal 2" xfId="3"/>
    <cellStyle name="Normal 3" xfId="4"/>
    <cellStyle name="Normal 3 3" xfId="10"/>
    <cellStyle name="Normal 3 3 2" xfId="12"/>
    <cellStyle name="Normal 3 3 3" xfId="14"/>
    <cellStyle name="Normal 4" xfId="7"/>
    <cellStyle name="Normal 5" xfId="5"/>
    <cellStyle name="Normal 5 2" xfId="9"/>
    <cellStyle name="Normal 5 3" xfId="11"/>
    <cellStyle name="Normal 5 4" xfId="13"/>
    <cellStyle name="Normal 6" xfId="8"/>
    <cellStyle name="Normal_PRESS_RELEASE_orig" xfId="2"/>
    <cellStyle name="Normal_tab1" xfId="1"/>
    <cellStyle name="Normal_TABLE.XLS" xfId="6"/>
  </cellStyles>
  <dxfs count="0"/>
  <tableStyles count="0" defaultTableStyle="TableStyleMedium9" defaultPivotStyle="PivotStyleLight16"/>
  <colors>
    <mruColors>
      <color rgb="FF548235"/>
      <color rgb="FF3487C8"/>
      <color rgb="FFF0F0F0"/>
      <color rgb="FFE96B10"/>
      <color rgb="FF000000"/>
      <color rgb="FF00408B"/>
      <color rgb="FFFFFFFF"/>
      <color rgb="FFC55A11"/>
      <color rgb="FF737373"/>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38550668971257E-2"/>
          <c:y val="4.6366983837418385E-2"/>
          <c:w val="0.91295174444657834"/>
          <c:h val="0.78153600994504291"/>
        </c:manualLayout>
      </c:layout>
      <c:lineChart>
        <c:grouping val="standard"/>
        <c:varyColors val="0"/>
        <c:ser>
          <c:idx val="2"/>
          <c:order val="0"/>
          <c:tx>
            <c:v>North America - GDP</c:v>
          </c:tx>
          <c:spPr>
            <a:ln w="28575" cap="rnd">
              <a:solidFill>
                <a:srgbClr val="00408B"/>
              </a:solidFill>
              <a:prstDash val="sysDash"/>
              <a:round/>
            </a:ln>
            <a:effectLst/>
          </c:spPr>
          <c:marker>
            <c:symbol val="circle"/>
            <c:size val="5"/>
            <c:spPr>
              <a:solidFill>
                <a:schemeClr val="bg1"/>
              </a:solidFill>
              <a:ln w="25400">
                <a:solidFill>
                  <a:srgbClr val="00408B"/>
                </a:solidFill>
              </a:ln>
              <a:effectLst/>
            </c:spPr>
          </c:marker>
          <c:cat>
            <c:strRef>
              <c:f>CHARTS5!$O$9:$V$9</c:f>
              <c:strCache>
                <c:ptCount val="8"/>
                <c:pt idx="0">
                  <c:v>2011</c:v>
                </c:pt>
                <c:pt idx="1">
                  <c:v>2012</c:v>
                </c:pt>
                <c:pt idx="2">
                  <c:v>2013</c:v>
                </c:pt>
                <c:pt idx="3">
                  <c:v>2014</c:v>
                </c:pt>
                <c:pt idx="4">
                  <c:v>2015</c:v>
                </c:pt>
                <c:pt idx="5">
                  <c:v>2016</c:v>
                </c:pt>
                <c:pt idx="6">
                  <c:v>2017</c:v>
                </c:pt>
                <c:pt idx="7">
                  <c:v>2018e</c:v>
                </c:pt>
              </c:strCache>
            </c:strRef>
          </c:cat>
          <c:val>
            <c:numRef>
              <c:f>CHARTS5!$O$12:$V$12</c:f>
              <c:numCache>
                <c:formatCode>0.00</c:formatCode>
                <c:ptCount val="8"/>
                <c:pt idx="0" formatCode="General">
                  <c:v>0</c:v>
                </c:pt>
                <c:pt idx="1">
                  <c:v>0</c:v>
                </c:pt>
                <c:pt idx="2">
                  <c:v>0</c:v>
                </c:pt>
                <c:pt idx="3">
                  <c:v>0</c:v>
                </c:pt>
                <c:pt idx="4">
                  <c:v>0</c:v>
                </c:pt>
                <c:pt idx="5">
                  <c:v>0</c:v>
                </c:pt>
                <c:pt idx="6">
                  <c:v>0</c:v>
                </c:pt>
                <c:pt idx="7">
                  <c:v>0</c:v>
                </c:pt>
              </c:numCache>
            </c:numRef>
          </c:val>
          <c:smooth val="0"/>
        </c:ser>
        <c:ser>
          <c:idx val="5"/>
          <c:order val="1"/>
          <c:tx>
            <c:v>North America - Defence expenditure</c:v>
          </c:tx>
          <c:spPr>
            <a:ln w="25400" cap="rnd">
              <a:solidFill>
                <a:srgbClr val="00408B"/>
              </a:solidFill>
              <a:prstDash val="solid"/>
              <a:round/>
            </a:ln>
            <a:effectLst/>
          </c:spPr>
          <c:marker>
            <c:symbol val="circle"/>
            <c:size val="5"/>
            <c:spPr>
              <a:solidFill>
                <a:schemeClr val="bg1"/>
              </a:solidFill>
              <a:ln w="25400">
                <a:solidFill>
                  <a:srgbClr val="00408B"/>
                </a:solidFill>
              </a:ln>
              <a:effectLst/>
            </c:spPr>
          </c:marker>
          <c:dPt>
            <c:idx val="3"/>
            <c:marker>
              <c:symbol val="circle"/>
              <c:size val="5"/>
              <c:spPr>
                <a:solidFill>
                  <a:schemeClr val="bg1"/>
                </a:solidFill>
                <a:ln w="25400">
                  <a:solidFill>
                    <a:srgbClr val="00408B"/>
                  </a:solidFill>
                </a:ln>
                <a:effectLst/>
              </c:spPr>
            </c:marker>
            <c:bubble3D val="0"/>
          </c:dPt>
          <c:cat>
            <c:strRef>
              <c:f>CHARTS5!$O$9:$V$9</c:f>
              <c:strCache>
                <c:ptCount val="8"/>
                <c:pt idx="0">
                  <c:v>2011</c:v>
                </c:pt>
                <c:pt idx="1">
                  <c:v>2012</c:v>
                </c:pt>
                <c:pt idx="2">
                  <c:v>2013</c:v>
                </c:pt>
                <c:pt idx="3">
                  <c:v>2014</c:v>
                </c:pt>
                <c:pt idx="4">
                  <c:v>2015</c:v>
                </c:pt>
                <c:pt idx="5">
                  <c:v>2016</c:v>
                </c:pt>
                <c:pt idx="6">
                  <c:v>2017</c:v>
                </c:pt>
                <c:pt idx="7">
                  <c:v>2018e</c:v>
                </c:pt>
              </c:strCache>
            </c:strRef>
          </c:cat>
          <c:val>
            <c:numRef>
              <c:f>CHARTS5!$O$14:$V$14</c:f>
              <c:numCache>
                <c:formatCode>0.00</c:formatCode>
                <c:ptCount val="8"/>
                <c:pt idx="0">
                  <c:v>0</c:v>
                </c:pt>
                <c:pt idx="1">
                  <c:v>0</c:v>
                </c:pt>
                <c:pt idx="2">
                  <c:v>0</c:v>
                </c:pt>
                <c:pt idx="3">
                  <c:v>0</c:v>
                </c:pt>
                <c:pt idx="4">
                  <c:v>0</c:v>
                </c:pt>
                <c:pt idx="5">
                  <c:v>0</c:v>
                </c:pt>
                <c:pt idx="6">
                  <c:v>0</c:v>
                </c:pt>
                <c:pt idx="7">
                  <c:v>0</c:v>
                </c:pt>
              </c:numCache>
            </c:numRef>
          </c:val>
          <c:smooth val="0"/>
        </c:ser>
        <c:ser>
          <c:idx val="1"/>
          <c:order val="2"/>
          <c:tx>
            <c:v>NATO Europe - GDP</c:v>
          </c:tx>
          <c:spPr>
            <a:ln w="28575" cap="rnd">
              <a:solidFill>
                <a:srgbClr val="3487C8"/>
              </a:solidFill>
              <a:prstDash val="sysDash"/>
              <a:round/>
            </a:ln>
            <a:effectLst/>
          </c:spPr>
          <c:marker>
            <c:symbol val="x"/>
            <c:size val="5"/>
            <c:spPr>
              <a:noFill/>
              <a:ln w="25400">
                <a:solidFill>
                  <a:srgbClr val="3487C8"/>
                </a:solidFill>
              </a:ln>
              <a:effectLst/>
            </c:spPr>
          </c:marker>
          <c:cat>
            <c:strRef>
              <c:f>CHARTS5!$O$9:$V$9</c:f>
              <c:strCache>
                <c:ptCount val="8"/>
                <c:pt idx="0">
                  <c:v>2011</c:v>
                </c:pt>
                <c:pt idx="1">
                  <c:v>2012</c:v>
                </c:pt>
                <c:pt idx="2">
                  <c:v>2013</c:v>
                </c:pt>
                <c:pt idx="3">
                  <c:v>2014</c:v>
                </c:pt>
                <c:pt idx="4">
                  <c:v>2015</c:v>
                </c:pt>
                <c:pt idx="5">
                  <c:v>2016</c:v>
                </c:pt>
                <c:pt idx="6">
                  <c:v>2017</c:v>
                </c:pt>
                <c:pt idx="7">
                  <c:v>2018e</c:v>
                </c:pt>
              </c:strCache>
            </c:strRef>
          </c:cat>
          <c:val>
            <c:numRef>
              <c:f>CHARTS5!$O$11:$V$11</c:f>
              <c:numCache>
                <c:formatCode>0.00</c:formatCode>
                <c:ptCount val="8"/>
                <c:pt idx="0" formatCode="General">
                  <c:v>0</c:v>
                </c:pt>
                <c:pt idx="1">
                  <c:v>0</c:v>
                </c:pt>
                <c:pt idx="2">
                  <c:v>0</c:v>
                </c:pt>
                <c:pt idx="3">
                  <c:v>0</c:v>
                </c:pt>
                <c:pt idx="4">
                  <c:v>0</c:v>
                </c:pt>
                <c:pt idx="5">
                  <c:v>0</c:v>
                </c:pt>
                <c:pt idx="6">
                  <c:v>0</c:v>
                </c:pt>
                <c:pt idx="7">
                  <c:v>0</c:v>
                </c:pt>
              </c:numCache>
            </c:numRef>
          </c:val>
          <c:smooth val="0"/>
        </c:ser>
        <c:ser>
          <c:idx val="4"/>
          <c:order val="3"/>
          <c:tx>
            <c:v>NATO Europe - Defence expenditure</c:v>
          </c:tx>
          <c:spPr>
            <a:ln w="28575" cap="rnd">
              <a:solidFill>
                <a:srgbClr val="3487C8"/>
              </a:solidFill>
              <a:prstDash val="solid"/>
              <a:round/>
            </a:ln>
            <a:effectLst/>
          </c:spPr>
          <c:marker>
            <c:symbol val="x"/>
            <c:size val="5"/>
            <c:spPr>
              <a:noFill/>
              <a:ln w="25400">
                <a:solidFill>
                  <a:srgbClr val="3487C8"/>
                </a:solidFill>
              </a:ln>
              <a:effectLst/>
            </c:spPr>
          </c:marker>
          <c:cat>
            <c:strRef>
              <c:f>CHARTS5!$O$9:$V$9</c:f>
              <c:strCache>
                <c:ptCount val="8"/>
                <c:pt idx="0">
                  <c:v>2011</c:v>
                </c:pt>
                <c:pt idx="1">
                  <c:v>2012</c:v>
                </c:pt>
                <c:pt idx="2">
                  <c:v>2013</c:v>
                </c:pt>
                <c:pt idx="3">
                  <c:v>2014</c:v>
                </c:pt>
                <c:pt idx="4">
                  <c:v>2015</c:v>
                </c:pt>
                <c:pt idx="5">
                  <c:v>2016</c:v>
                </c:pt>
                <c:pt idx="6">
                  <c:v>2017</c:v>
                </c:pt>
                <c:pt idx="7">
                  <c:v>2018e</c:v>
                </c:pt>
              </c:strCache>
            </c:strRef>
          </c:cat>
          <c:val>
            <c:numRef>
              <c:f>CHARTS5!$O$13:$V$13</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533184464"/>
        <c:axId val="533180152"/>
      </c:lineChart>
      <c:catAx>
        <c:axId val="533184464"/>
        <c:scaling>
          <c:orientation val="minMax"/>
        </c:scaling>
        <c:delete val="0"/>
        <c:axPos val="b"/>
        <c:numFmt formatCode="General" sourceLinked="1"/>
        <c:majorTickMark val="none"/>
        <c:minorTickMark val="none"/>
        <c:tickLblPos val="nextTo"/>
        <c:spPr>
          <a:noFill/>
          <a:ln w="31750" cap="flat" cmpd="sng" algn="ctr">
            <a:no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80152"/>
        <c:crosses val="autoZero"/>
        <c:auto val="1"/>
        <c:lblAlgn val="ctr"/>
        <c:lblOffset val="100"/>
        <c:noMultiLvlLbl val="0"/>
      </c:catAx>
      <c:valAx>
        <c:axId val="533180152"/>
        <c:scaling>
          <c:orientation val="minMax"/>
          <c:min val="70"/>
        </c:scaling>
        <c:delete val="0"/>
        <c:axPos val="l"/>
        <c:majorGridlines>
          <c:spPr>
            <a:ln w="12700" cap="flat" cmpd="sng" algn="ctr">
              <a:solidFill>
                <a:srgbClr val="CECECE"/>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84464"/>
        <c:crosses val="autoZero"/>
        <c:crossBetween val="midCat"/>
      </c:valAx>
      <c:spPr>
        <a:noFill/>
        <a:ln>
          <a:noFill/>
        </a:ln>
        <a:effectLst/>
      </c:spPr>
    </c:plotArea>
    <c:legend>
      <c:legendPos val="b"/>
      <c:layout>
        <c:manualLayout>
          <c:xMode val="edge"/>
          <c:yMode val="edge"/>
          <c:x val="9.0268649752114308E-2"/>
          <c:y val="0.91506890784825523"/>
          <c:w val="0.80953794109069699"/>
          <c:h val="8.378504273504273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Garamond" panose="020204040303010108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747784378513476E-2"/>
          <c:y val="2.8562738684772257E-2"/>
          <c:w val="0.9487880488087459"/>
          <c:h val="0.84758162393162384"/>
        </c:manualLayout>
      </c:layout>
      <c:barChart>
        <c:barDir val="col"/>
        <c:grouping val="clustered"/>
        <c:varyColors val="0"/>
        <c:ser>
          <c:idx val="1"/>
          <c:order val="0"/>
          <c:tx>
            <c:v>North America</c:v>
          </c:tx>
          <c:spPr>
            <a:solidFill>
              <a:srgbClr val="00408B"/>
            </a:solidFill>
            <a:ln>
              <a:noFill/>
            </a:ln>
            <a:effectLst/>
          </c:spPr>
          <c:invertIfNegative val="0"/>
          <c:dLbls>
            <c:dLbl>
              <c:idx val="0"/>
              <c:layout>
                <c:manualLayout>
                  <c:x val="-9.0386559631388466E-18"/>
                  <c:y val="1.2149375132285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2149375132285888E-2"/>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CHARTS5!$O$36:$V$36</c:f>
              <c:strCache>
                <c:ptCount val="8"/>
                <c:pt idx="0">
                  <c:v>2011</c:v>
                </c:pt>
                <c:pt idx="1">
                  <c:v>2012</c:v>
                </c:pt>
                <c:pt idx="2">
                  <c:v>2013</c:v>
                </c:pt>
                <c:pt idx="3">
                  <c:v>2014</c:v>
                </c:pt>
                <c:pt idx="4">
                  <c:v>2015</c:v>
                </c:pt>
                <c:pt idx="5">
                  <c:v>2016</c:v>
                </c:pt>
                <c:pt idx="6">
                  <c:v>2017</c:v>
                </c:pt>
                <c:pt idx="7">
                  <c:v>2018e</c:v>
                </c:pt>
              </c:strCache>
            </c:strRef>
          </c:cat>
          <c:val>
            <c:numRef>
              <c:f>CHARTS5!$O$38:$V$38</c:f>
              <c:numCache>
                <c:formatCode>0.00</c:formatCode>
                <c:ptCount val="8"/>
                <c:pt idx="0">
                  <c:v>0</c:v>
                </c:pt>
                <c:pt idx="1">
                  <c:v>0</c:v>
                </c:pt>
                <c:pt idx="2">
                  <c:v>0</c:v>
                </c:pt>
                <c:pt idx="3">
                  <c:v>0</c:v>
                </c:pt>
                <c:pt idx="4">
                  <c:v>0</c:v>
                </c:pt>
                <c:pt idx="5">
                  <c:v>0</c:v>
                </c:pt>
                <c:pt idx="6">
                  <c:v>0</c:v>
                </c:pt>
                <c:pt idx="7">
                  <c:v>0</c:v>
                </c:pt>
              </c:numCache>
            </c:numRef>
          </c:val>
        </c:ser>
        <c:ser>
          <c:idx val="0"/>
          <c:order val="1"/>
          <c:tx>
            <c:v>NATO Europe</c:v>
          </c:tx>
          <c:spPr>
            <a:solidFill>
              <a:srgbClr val="3487C8"/>
            </a:solidFill>
            <a:ln>
              <a:noFill/>
            </a:ln>
            <a:effectLst/>
          </c:spPr>
          <c:invertIfNegative val="0"/>
          <c:dLbls>
            <c:dLbl>
              <c:idx val="2"/>
              <c:layout>
                <c:manualLayout>
                  <c:x val="0"/>
                  <c:y val="6.074687566142943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2309247705110773E-17"/>
                  <c:y val="9.11203134921441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0"/>
                  <c:y val="9.11203134921441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9.11203134921441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4461849541022155E-16"/>
                  <c:y val="-4.0865427733340351E-3"/>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CHARTS5!$O$36:$V$36</c:f>
              <c:strCache>
                <c:ptCount val="8"/>
                <c:pt idx="0">
                  <c:v>2011</c:v>
                </c:pt>
                <c:pt idx="1">
                  <c:v>2012</c:v>
                </c:pt>
                <c:pt idx="2">
                  <c:v>2013</c:v>
                </c:pt>
                <c:pt idx="3">
                  <c:v>2014</c:v>
                </c:pt>
                <c:pt idx="4">
                  <c:v>2015</c:v>
                </c:pt>
                <c:pt idx="5">
                  <c:v>2016</c:v>
                </c:pt>
                <c:pt idx="6">
                  <c:v>2017</c:v>
                </c:pt>
                <c:pt idx="7">
                  <c:v>2018e</c:v>
                </c:pt>
              </c:strCache>
            </c:strRef>
          </c:cat>
          <c:val>
            <c:numRef>
              <c:f>CHARTS5!$O$37:$V$37</c:f>
              <c:numCache>
                <c:formatCode>0.00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overlap val="-20"/>
        <c:axId val="533179368"/>
        <c:axId val="533185640"/>
      </c:barChart>
      <c:catAx>
        <c:axId val="533179368"/>
        <c:scaling>
          <c:orientation val="minMax"/>
        </c:scaling>
        <c:delete val="0"/>
        <c:axPos val="b"/>
        <c:numFmt formatCode="General" sourceLinked="1"/>
        <c:majorTickMark val="none"/>
        <c:minorTickMark val="none"/>
        <c:tickLblPos val="nextTo"/>
        <c:spPr>
          <a:noFill/>
          <a:ln w="31750" cap="flat" cmpd="sng" algn="ctr">
            <a:no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85640"/>
        <c:crosses val="autoZero"/>
        <c:auto val="1"/>
        <c:lblAlgn val="ctr"/>
        <c:lblOffset val="100"/>
        <c:noMultiLvlLbl val="0"/>
      </c:catAx>
      <c:valAx>
        <c:axId val="533185640"/>
        <c:scaling>
          <c:orientation val="minMax"/>
        </c:scaling>
        <c:delete val="0"/>
        <c:axPos val="l"/>
        <c:majorGridlines>
          <c:spPr>
            <a:ln w="12700" cap="flat" cmpd="sng" algn="ctr">
              <a:solidFill>
                <a:srgbClr val="CECECE"/>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GB" sz="10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79368"/>
        <c:crosses val="autoZero"/>
        <c:crossBetween val="between"/>
      </c:valAx>
      <c:spPr>
        <a:noFill/>
        <a:ln>
          <a:noFill/>
        </a:ln>
        <a:effectLst/>
      </c:spPr>
    </c:plotArea>
    <c:legend>
      <c:legendPos val="b"/>
      <c:layout>
        <c:manualLayout>
          <c:xMode val="edge"/>
          <c:yMode val="edge"/>
          <c:x val="0.24134495870942957"/>
          <c:y val="0.95147151164218335"/>
          <c:w val="0.55302620830932714"/>
          <c:h val="4.8528417219039582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Garamond" panose="020204040303010108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38550668971257E-2"/>
          <c:y val="4.6366983837418385E-2"/>
          <c:w val="0.91295174444657834"/>
          <c:h val="0.78153600994504291"/>
        </c:manualLayout>
      </c:layout>
      <c:lineChart>
        <c:grouping val="standard"/>
        <c:varyColors val="0"/>
        <c:ser>
          <c:idx val="4"/>
          <c:order val="0"/>
          <c:spPr>
            <a:ln w="28575" cap="rnd">
              <a:solidFill>
                <a:srgbClr val="3487C8"/>
              </a:solidFill>
              <a:prstDash val="solid"/>
              <a:round/>
            </a:ln>
            <a:effectLst/>
          </c:spPr>
          <c:marker>
            <c:symbol val="none"/>
          </c:marker>
          <c:dLbls>
            <c:dLbl>
              <c:idx val="0"/>
              <c:layout>
                <c:manualLayout>
                  <c:x val="-1.5590162340818508E-2"/>
                  <c:y val="-1.82775838665891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7244522212501359E-2"/>
                  <c:y val="-1.519924374636416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487C8"/>
                    </a:solidFill>
                    <a:latin typeface="Garamond" panose="02020404030301010803" pitchFamily="18"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CHARTS5!$O$9:$V$9</c:f>
              <c:strCache>
                <c:ptCount val="8"/>
                <c:pt idx="0">
                  <c:v>2011</c:v>
                </c:pt>
                <c:pt idx="1">
                  <c:v>2012</c:v>
                </c:pt>
                <c:pt idx="2">
                  <c:v>2013</c:v>
                </c:pt>
                <c:pt idx="3">
                  <c:v>2014</c:v>
                </c:pt>
                <c:pt idx="4">
                  <c:v>2015</c:v>
                </c:pt>
                <c:pt idx="5">
                  <c:v>2016</c:v>
                </c:pt>
                <c:pt idx="6">
                  <c:v>2017</c:v>
                </c:pt>
                <c:pt idx="7">
                  <c:v>2018e</c:v>
                </c:pt>
              </c:strCache>
            </c:strRef>
          </c:cat>
          <c:val>
            <c:numRef>
              <c:f>CHARTS5!$O$58:$V$58</c:f>
              <c:numCache>
                <c:formatCode>0.00</c:formatCode>
                <c:ptCount val="8"/>
                <c:pt idx="0">
                  <c:v>0</c:v>
                </c:pt>
                <c:pt idx="1">
                  <c:v>0</c:v>
                </c:pt>
                <c:pt idx="2">
                  <c:v>0</c:v>
                </c:pt>
                <c:pt idx="3">
                  <c:v>0</c:v>
                </c:pt>
                <c:pt idx="4">
                  <c:v>0</c:v>
                </c:pt>
                <c:pt idx="5">
                  <c:v>0</c:v>
                </c:pt>
                <c:pt idx="6">
                  <c:v>0</c:v>
                </c:pt>
                <c:pt idx="7">
                  <c:v>0</c:v>
                </c:pt>
              </c:numCache>
            </c:numRef>
          </c:val>
          <c:smooth val="0"/>
          <c:extLst>
            <c:ext xmlns:c15="http://schemas.microsoft.com/office/drawing/2012/chart" uri="{02D57815-91ED-43cb-92C2-25804820EDAC}">
              <c15:filteredSeriesTitle>
                <c15:tx>
                  <c:v>NATO Europe - Defence expenditure</c:v>
                </c15:tx>
              </c15:filteredSeriesTitle>
            </c:ext>
          </c:extLst>
        </c:ser>
        <c:dLbls>
          <c:showLegendKey val="0"/>
          <c:showVal val="0"/>
          <c:showCatName val="0"/>
          <c:showSerName val="0"/>
          <c:showPercent val="0"/>
          <c:showBubbleSize val="0"/>
        </c:dLbls>
        <c:smooth val="0"/>
        <c:axId val="533186424"/>
        <c:axId val="533179760"/>
      </c:lineChart>
      <c:catAx>
        <c:axId val="533186424"/>
        <c:scaling>
          <c:orientation val="minMax"/>
        </c:scaling>
        <c:delete val="0"/>
        <c:axPos val="b"/>
        <c:numFmt formatCode="General" sourceLinked="1"/>
        <c:majorTickMark val="none"/>
        <c:minorTickMark val="none"/>
        <c:tickLblPos val="nextTo"/>
        <c:spPr>
          <a:noFill/>
          <a:ln w="31750" cap="flat" cmpd="sng" algn="ctr">
            <a:no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79760"/>
        <c:crosses val="autoZero"/>
        <c:auto val="1"/>
        <c:lblAlgn val="ctr"/>
        <c:lblOffset val="100"/>
        <c:noMultiLvlLbl val="0"/>
      </c:catAx>
      <c:valAx>
        <c:axId val="533179760"/>
        <c:scaling>
          <c:orientation val="minMax"/>
          <c:min val="70"/>
        </c:scaling>
        <c:delete val="0"/>
        <c:axPos val="l"/>
        <c:majorGridlines>
          <c:spPr>
            <a:ln w="12700" cap="flat" cmpd="sng" algn="ctr">
              <a:solidFill>
                <a:srgbClr val="CECECE"/>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53318642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latin typeface="Garamond" panose="02020404030301010803"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123825</xdr:colOff>
      <xdr:row>4</xdr:row>
      <xdr:rowOff>95252</xdr:rowOff>
    </xdr:from>
    <xdr:to>
      <xdr:col>8</xdr:col>
      <xdr:colOff>0</xdr:colOff>
      <xdr:row>25</xdr:row>
      <xdr:rowOff>29852</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19051</xdr:colOff>
      <xdr:row>30</xdr:row>
      <xdr:rowOff>9526</xdr:rowOff>
    </xdr:from>
    <xdr:to>
      <xdr:col>8</xdr:col>
      <xdr:colOff>47851</xdr:colOff>
      <xdr:row>49</xdr:row>
      <xdr:rowOff>153676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61</xdr:row>
      <xdr:rowOff>95250</xdr:rowOff>
    </xdr:from>
    <xdr:to>
      <xdr:col>8</xdr:col>
      <xdr:colOff>28575</xdr:colOff>
      <xdr:row>83</xdr:row>
      <xdr:rowOff>1275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ess%20Release%20prep%20based%20on%207th%20of%20June%20data\Copy%20of%20to%20useB2015Press_2019_070619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SECDOCS/DA/fed/_output/Requests/1_Internal/5_A_Graham/Slides_for_SG_visit_to_US_(Europe&amp;Canada)_23_Jan_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1"/>
      <sheetName val="CHARTS2"/>
      <sheetName val="CHARTS3"/>
      <sheetName val="CHARTS4"/>
      <sheetName val="CHARTS5"/>
      <sheetName val="TABLE1"/>
      <sheetName val="TABLE2"/>
      <sheetName val="TABLE3"/>
      <sheetName val="Sheet1"/>
      <sheetName val="TABLE4"/>
      <sheetName val="TABLE5"/>
      <sheetName val="TABLE6"/>
      <sheetName val="TABLE7a"/>
      <sheetName val="TABLE7b"/>
      <sheetName val="dataCharts1"/>
      <sheetName val="Sheet2"/>
      <sheetName val="data"/>
      <sheetName val="ver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v>2600</v>
          </cell>
          <cell r="AA5">
            <v>3840</v>
          </cell>
          <cell r="AB5">
            <v>4600</v>
          </cell>
          <cell r="AC5">
            <v>5000</v>
          </cell>
          <cell r="AD5">
            <v>4435</v>
          </cell>
          <cell r="AE5">
            <v>4973.0020000000004</v>
          </cell>
          <cell r="AF5">
            <v>5500.74</v>
          </cell>
          <cell r="AG5">
            <v>6229</v>
          </cell>
          <cell r="AH5">
            <v>6519</v>
          </cell>
          <cell r="AI5">
            <v>7638.768</v>
          </cell>
          <cell r="AJ5">
            <v>8230</v>
          </cell>
          <cell r="AK5">
            <v>9323.7540000000008</v>
          </cell>
          <cell r="AL5">
            <v>10585.531999999999</v>
          </cell>
          <cell r="AM5">
            <v>10999.794</v>
          </cell>
          <cell r="AN5">
            <v>13831</v>
          </cell>
          <cell r="AO5">
            <v>16660.04</v>
          </cell>
          <cell r="AP5">
            <v>17759.3</v>
          </cell>
          <cell r="AQ5">
            <v>17355.789000000001</v>
          </cell>
          <cell r="AR5">
            <v>19321.096999999998</v>
          </cell>
          <cell r="AS5">
            <v>19876.978662000001</v>
          </cell>
          <cell r="AT5">
            <v>19819.931999799999</v>
          </cell>
          <cell r="AU5">
            <v>19021.860466999999</v>
          </cell>
          <cell r="AV5">
            <v>18788.017032</v>
          </cell>
          <cell r="AW5">
            <v>16671.141</v>
          </cell>
          <cell r="AX5">
            <v>16250.362999999999</v>
          </cell>
          <cell r="AY5">
            <v>17198.659</v>
          </cell>
          <cell r="AZ5">
            <v>19492.385000000002</v>
          </cell>
          <cell r="BA5">
            <v>21702.417000000001</v>
          </cell>
          <cell r="BB5">
            <v>25748.299499999997</v>
          </cell>
          <cell r="BC5" t="str">
            <v>.</v>
          </cell>
          <cell r="BD5" t="str">
            <v>.</v>
          </cell>
          <cell r="BE5" t="str">
            <v>.</v>
          </cell>
          <cell r="BF5" t="str">
            <v>.</v>
          </cell>
          <cell r="BG5" t="str">
            <v>.</v>
          </cell>
        </row>
        <row r="6">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v>
          </cell>
          <cell r="W6" t="str">
            <v>.</v>
          </cell>
          <cell r="X6" t="str">
            <v>.</v>
          </cell>
          <cell r="Y6" t="str">
            <v>.</v>
          </cell>
          <cell r="Z6">
            <v>17740.772286331885</v>
          </cell>
          <cell r="AA6">
            <v>12196.226261154699</v>
          </cell>
          <cell r="AB6">
            <v>10662.379576283027</v>
          </cell>
          <cell r="AC6">
            <v>10551.355057428458</v>
          </cell>
          <cell r="AD6">
            <v>8166.666532080787</v>
          </cell>
          <cell r="AE6">
            <v>8231.6958803648395</v>
          </cell>
          <cell r="AF6">
            <v>8531.0295842514424</v>
          </cell>
          <cell r="AG6">
            <v>9461.5099730834936</v>
          </cell>
          <cell r="AH6">
            <v>9372.6940416880316</v>
          </cell>
          <cell r="AI6">
            <v>10579.465038503926</v>
          </cell>
          <cell r="AJ6">
            <v>10997.194501502061</v>
          </cell>
          <cell r="AK6">
            <v>11843.021220512943</v>
          </cell>
          <cell r="AL6">
            <v>13034.843314883899</v>
          </cell>
          <cell r="AM6">
            <v>13111.39475651578</v>
          </cell>
          <cell r="AN6">
            <v>16087.421227520381</v>
          </cell>
          <cell r="AO6">
            <v>18563.646723906502</v>
          </cell>
          <cell r="AP6">
            <v>19006.028246486458</v>
          </cell>
          <cell r="AQ6">
            <v>18135.614268905778</v>
          </cell>
          <cell r="AR6">
            <v>19321.096999999998</v>
          </cell>
          <cell r="AS6">
            <v>19427.286747096576</v>
          </cell>
          <cell r="AT6">
            <v>19171.625709213196</v>
          </cell>
          <cell r="AU6">
            <v>18346.681378787431</v>
          </cell>
          <cell r="AV6">
            <v>17844.566530952474</v>
          </cell>
          <cell r="AW6">
            <v>15745.195734011611</v>
          </cell>
          <cell r="AX6">
            <v>15422.021892461686</v>
          </cell>
          <cell r="AY6">
            <v>16100.721442892776</v>
          </cell>
          <cell r="AZ6">
            <v>17575.501739414176</v>
          </cell>
          <cell r="BA6">
            <v>19110.993780697769</v>
          </cell>
          <cell r="BB6">
            <v>22170.493108199717</v>
          </cell>
          <cell r="BC6" t="str">
            <v>.</v>
          </cell>
          <cell r="BD6" t="str">
            <v>.</v>
          </cell>
          <cell r="BE6" t="str">
            <v>.</v>
          </cell>
          <cell r="BF6" t="str">
            <v>.</v>
          </cell>
          <cell r="BG6" t="str">
            <v>.</v>
          </cell>
        </row>
        <row r="7">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cell r="W7" t="str">
            <v>.</v>
          </cell>
          <cell r="X7" t="str">
            <v>.</v>
          </cell>
          <cell r="Y7" t="str">
            <v>.</v>
          </cell>
          <cell r="Z7">
            <v>34.652805544448888</v>
          </cell>
          <cell r="AA7">
            <v>37.624926513815403</v>
          </cell>
          <cell r="AB7">
            <v>48.615514690340305</v>
          </cell>
          <cell r="AC7">
            <v>53.937432578209275</v>
          </cell>
          <cell r="AD7">
            <v>42.440191387559807</v>
          </cell>
          <cell r="AE7">
            <v>33.391539649499769</v>
          </cell>
          <cell r="AF7">
            <v>36.518223461461858</v>
          </cell>
          <cell r="AG7">
            <v>45.239305686687487</v>
          </cell>
          <cell r="AH7">
            <v>45.36218773919699</v>
          </cell>
          <cell r="AI7">
            <v>53.239252857541125</v>
          </cell>
          <cell r="AJ7">
            <v>58.722797003210843</v>
          </cell>
          <cell r="AK7">
            <v>76.512013786312167</v>
          </cell>
          <cell r="AL7">
            <v>102.9921385483557</v>
          </cell>
          <cell r="AM7">
            <v>110.14112346049865</v>
          </cell>
          <cell r="AN7">
            <v>140.98878695208973</v>
          </cell>
          <cell r="AO7">
            <v>184.23133915735929</v>
          </cell>
          <cell r="AP7">
            <v>211.69746096078197</v>
          </cell>
          <cell r="AQ7">
            <v>182.7309854706254</v>
          </cell>
          <cell r="AR7">
            <v>185.88702135847603</v>
          </cell>
          <cell r="AS7">
            <v>197.01634118346715</v>
          </cell>
          <cell r="AT7">
            <v>183.21253466259935</v>
          </cell>
          <cell r="AU7">
            <v>180.01418834436612</v>
          </cell>
          <cell r="AV7">
            <v>178.12052950030446</v>
          </cell>
          <cell r="AW7">
            <v>132.35178698643915</v>
          </cell>
          <cell r="AX7">
            <v>130.90260127907143</v>
          </cell>
          <cell r="AY7">
            <v>144.40560147103645</v>
          </cell>
          <cell r="AZ7">
            <v>181.07932928025105</v>
          </cell>
          <cell r="BA7">
            <v>193.4134972115219</v>
          </cell>
          <cell r="BB7">
            <v>231.27186251296615</v>
          </cell>
          <cell r="BC7" t="str">
            <v>.</v>
          </cell>
          <cell r="BD7" t="str">
            <v>.</v>
          </cell>
          <cell r="BE7" t="str">
            <v>.</v>
          </cell>
          <cell r="BF7" t="str">
            <v>.</v>
          </cell>
          <cell r="BG7" t="str">
            <v>.</v>
          </cell>
        </row>
        <row r="8">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cell r="Z8">
            <v>170.68281976459386</v>
          </cell>
          <cell r="AA8">
            <v>117.33910199302193</v>
          </cell>
          <cell r="AB8">
            <v>102.58206250031775</v>
          </cell>
          <cell r="AC8">
            <v>101.5139028038143</v>
          </cell>
          <cell r="AD8">
            <v>78.570969136817268</v>
          </cell>
          <cell r="AE8">
            <v>79.196612279823356</v>
          </cell>
          <cell r="AF8">
            <v>82.076482434591526</v>
          </cell>
          <cell r="AG8">
            <v>91.028573918448089</v>
          </cell>
          <cell r="AH8">
            <v>90.174081601770553</v>
          </cell>
          <cell r="AI8">
            <v>101.78434710894676</v>
          </cell>
          <cell r="AJ8">
            <v>105.80329518474178</v>
          </cell>
          <cell r="AK8">
            <v>113.94093920062481</v>
          </cell>
          <cell r="AL8">
            <v>125.40738228674138</v>
          </cell>
          <cell r="AM8">
            <v>126.14387874269559</v>
          </cell>
          <cell r="AN8">
            <v>154.776036439488</v>
          </cell>
          <cell r="AO8">
            <v>178.59964136912163</v>
          </cell>
          <cell r="AP8">
            <v>182.85576531158802</v>
          </cell>
          <cell r="AQ8">
            <v>174.48156887536828</v>
          </cell>
          <cell r="AR8">
            <v>185.88702135847603</v>
          </cell>
          <cell r="AS8">
            <v>186.90866602940713</v>
          </cell>
          <cell r="AT8">
            <v>184.44896776229746</v>
          </cell>
          <cell r="AU8">
            <v>176.5122318528712</v>
          </cell>
          <cell r="AV8">
            <v>171.68141746154006</v>
          </cell>
          <cell r="AW8">
            <v>151.48350715808746</v>
          </cell>
          <cell r="AX8">
            <v>148.37427258477666</v>
          </cell>
          <cell r="AY8">
            <v>154.90399694913197</v>
          </cell>
          <cell r="AZ8">
            <v>169.09276254968421</v>
          </cell>
          <cell r="BA8">
            <v>183.86563190973416</v>
          </cell>
          <cell r="BB8">
            <v>213.30087654608155</v>
          </cell>
          <cell r="BC8" t="str">
            <v>.</v>
          </cell>
          <cell r="BD8" t="str">
            <v>.</v>
          </cell>
          <cell r="BE8" t="str">
            <v>.</v>
          </cell>
          <cell r="BF8" t="str">
            <v>.</v>
          </cell>
          <cell r="BG8" t="str">
            <v>.</v>
          </cell>
        </row>
        <row r="9">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v>4.1047662651363259</v>
          </cell>
          <cell r="AA9">
            <v>2.5747274409623047</v>
          </cell>
          <cell r="AB9">
            <v>2.0575119313327761</v>
          </cell>
          <cell r="AC9">
            <v>1.8696900801723106</v>
          </cell>
          <cell r="AD9">
            <v>1.326418609937223</v>
          </cell>
          <cell r="AE9">
            <v>1.5009483164515705</v>
          </cell>
          <cell r="AF9">
            <v>1.4293279424603997</v>
          </cell>
          <cell r="AG9">
            <v>1.4042119595846652</v>
          </cell>
          <cell r="AH9">
            <v>1.3006809670410358</v>
          </cell>
          <cell r="AI9">
            <v>1.3557159565462003</v>
          </cell>
          <cell r="AJ9">
            <v>1.3480885971033294</v>
          </cell>
          <cell r="AK9">
            <v>1.3757165748416056</v>
          </cell>
          <cell r="AL9">
            <v>1.4350228290693765</v>
          </cell>
          <cell r="AM9">
            <v>1.3678562679456776</v>
          </cell>
          <cell r="AN9">
            <v>1.5847880513557953</v>
          </cell>
          <cell r="AO9">
            <v>1.7254849160252215</v>
          </cell>
          <cell r="AP9">
            <v>1.6433510136248051</v>
          </cell>
          <cell r="AQ9">
            <v>1.5171993013595166</v>
          </cell>
          <cell r="AR9">
            <v>1.5585991957374892</v>
          </cell>
          <cell r="AS9">
            <v>1.5282647915154572</v>
          </cell>
          <cell r="AT9">
            <v>1.4870774625809657</v>
          </cell>
          <cell r="AU9">
            <v>1.408971386086324</v>
          </cell>
          <cell r="AV9">
            <v>1.3465168570312582</v>
          </cell>
          <cell r="AW9">
            <v>1.1623132983385007</v>
          </cell>
          <cell r="AX9">
            <v>1.1015320782700708</v>
          </cell>
          <cell r="AY9">
            <v>1.1075287561353506</v>
          </cell>
          <cell r="AZ9">
            <v>1.1617263083615585</v>
          </cell>
          <cell r="BA9">
            <v>1.2160996463057103</v>
          </cell>
          <cell r="BB9">
            <v>1.3573325310045767</v>
          </cell>
          <cell r="BC9" t="str">
            <v>.</v>
          </cell>
          <cell r="BD9" t="str">
            <v>.</v>
          </cell>
          <cell r="BE9" t="str">
            <v>.</v>
          </cell>
          <cell r="BF9" t="str">
            <v>.</v>
          </cell>
          <cell r="BG9" t="str">
            <v>.</v>
          </cell>
        </row>
        <row r="10">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v>-31.253126615287762</v>
          </cell>
          <cell r="AB10">
            <v>-12.576403979622896</v>
          </cell>
          <cell r="AC10">
            <v>-1.0412733673590746</v>
          </cell>
          <cell r="AD10">
            <v>-22.600779827504546</v>
          </cell>
          <cell r="AE10">
            <v>0.79627774721302558</v>
          </cell>
          <cell r="AF10">
            <v>3.6363552327122184</v>
          </cell>
          <cell r="AG10">
            <v>10.90701162905059</v>
          </cell>
          <cell r="AH10">
            <v>-0.93870779239391133</v>
          </cell>
          <cell r="AI10">
            <v>12.87539091160339</v>
          </cell>
          <cell r="AJ10">
            <v>3.9484932506304471</v>
          </cell>
          <cell r="AK10">
            <v>7.6912954380806253</v>
          </cell>
          <cell r="AL10">
            <v>10.06349707713634</v>
          </cell>
          <cell r="AM10">
            <v>0.587283174662101</v>
          </cell>
          <cell r="AN10">
            <v>22.698015934007685</v>
          </cell>
          <cell r="AO10">
            <v>15.392308446241842</v>
          </cell>
          <cell r="AP10">
            <v>2.3830529052799143</v>
          </cell>
          <cell r="AQ10">
            <v>-4.579673176806887</v>
          </cell>
          <cell r="AR10">
            <v>6.5367663510950136</v>
          </cell>
          <cell r="AS10">
            <v>0.5496051652583489</v>
          </cell>
          <cell r="AT10">
            <v>-1.3159894184481935</v>
          </cell>
          <cell r="AU10">
            <v>-4.3029440639941523</v>
          </cell>
          <cell r="AV10">
            <v>-2.7368156532957877</v>
          </cell>
          <cell r="AW10">
            <v>-11.764762082056613</v>
          </cell>
          <cell r="AX10">
            <v>-2.0525234935747982</v>
          </cell>
          <cell r="AY10">
            <v>4.4008467577318244</v>
          </cell>
          <cell r="AZ10">
            <v>9.1597156174166408</v>
          </cell>
          <cell r="BA10">
            <v>8.7365474058709545</v>
          </cell>
          <cell r="BB10">
            <v>16.009106395042959</v>
          </cell>
          <cell r="BC10" t="str">
            <v>.</v>
          </cell>
          <cell r="BD10" t="str">
            <v>.</v>
          </cell>
          <cell r="BE10" t="str">
            <v>.</v>
          </cell>
          <cell r="BF10" t="str">
            <v>.</v>
          </cell>
          <cell r="BG10" t="str">
            <v>.</v>
          </cell>
        </row>
        <row r="11">
          <cell r="D11" t="str">
            <v>.</v>
          </cell>
          <cell r="E11" t="str">
            <v>.</v>
          </cell>
          <cell r="F11" t="str">
            <v>.</v>
          </cell>
          <cell r="G11" t="str">
            <v>.</v>
          </cell>
          <cell r="H11" t="str">
            <v>.</v>
          </cell>
          <cell r="I11" t="str">
            <v>.</v>
          </cell>
          <cell r="J11" t="str">
            <v>.</v>
          </cell>
          <cell r="K11" t="str">
            <v>.</v>
          </cell>
          <cell r="L11" t="str">
            <v>.</v>
          </cell>
          <cell r="M11" t="str">
            <v>.</v>
          </cell>
          <cell r="N11">
            <v>5518.8107579381767</v>
          </cell>
          <cell r="O11">
            <v>5833.3776917451632</v>
          </cell>
          <cell r="P11">
            <v>6002.5486565414531</v>
          </cell>
          <cell r="Q11">
            <v>6068.5765323185806</v>
          </cell>
          <cell r="R11">
            <v>6189.9494802523304</v>
          </cell>
          <cell r="S11">
            <v>6097.0994408243951</v>
          </cell>
          <cell r="T11">
            <v>6438.523970466671</v>
          </cell>
          <cell r="U11">
            <v>6387.0232903260476</v>
          </cell>
          <cell r="V11">
            <v>6297.6101727926025</v>
          </cell>
          <cell r="W11">
            <v>6914.767962052586</v>
          </cell>
          <cell r="X11">
            <v>6223.2911658473267</v>
          </cell>
          <cell r="Y11">
            <v>4480.7717653411446</v>
          </cell>
          <cell r="Z11">
            <v>4158.1617256573609</v>
          </cell>
          <cell r="AA11">
            <v>4557.3407160008537</v>
          </cell>
          <cell r="AB11">
            <v>4985.7335424475086</v>
          </cell>
          <cell r="AC11">
            <v>5429.4507886814472</v>
          </cell>
          <cell r="AD11">
            <v>5923.5424283240336</v>
          </cell>
          <cell r="AE11">
            <v>5276.4383298056564</v>
          </cell>
          <cell r="AF11">
            <v>5742.312872811236</v>
          </cell>
          <cell r="AG11">
            <v>6482.538002693861</v>
          </cell>
          <cell r="AH11">
            <v>6932.8362516836623</v>
          </cell>
          <cell r="AI11">
            <v>7507.7929574754644</v>
          </cell>
          <cell r="AJ11">
            <v>7848.3933038291325</v>
          </cell>
          <cell r="AK11">
            <v>8282.2974793149897</v>
          </cell>
          <cell r="AL11">
            <v>8739.0513757937242</v>
          </cell>
          <cell r="AM11">
            <v>9222.0126996344043</v>
          </cell>
          <cell r="AN11">
            <v>9766.355589763325</v>
          </cell>
          <cell r="AO11">
            <v>10350.692707331151</v>
          </cell>
          <cell r="AP11">
            <v>11127.005964979797</v>
          </cell>
          <cell r="AQ11">
            <v>11500.240523378872</v>
          </cell>
          <cell r="AR11">
            <v>11926.54416009236</v>
          </cell>
          <cell r="AS11">
            <v>12230.123147969984</v>
          </cell>
          <cell r="AT11">
            <v>12403.453915720605</v>
          </cell>
          <cell r="AU11">
            <v>12527.737156051566</v>
          </cell>
          <cell r="AV11">
            <v>12750.038483740618</v>
          </cell>
          <cell r="AW11">
            <v>13032.932461035211</v>
          </cell>
          <cell r="AX11">
            <v>13469.809505483929</v>
          </cell>
          <cell r="AY11">
            <v>13986.4537233019</v>
          </cell>
          <cell r="AZ11">
            <v>14555.301135270347</v>
          </cell>
          <cell r="BA11">
            <v>15119.289974985564</v>
          </cell>
          <cell r="BB11">
            <v>15714.710409851834</v>
          </cell>
          <cell r="BC11">
            <v>16332.538482006565</v>
          </cell>
          <cell r="BD11">
            <v>16979.054410649893</v>
          </cell>
          <cell r="BE11">
            <v>17651.291711550493</v>
          </cell>
          <cell r="BF11">
            <v>18353.357736432685</v>
          </cell>
          <cell r="BG11" t="str">
            <v>.</v>
          </cell>
        </row>
        <row r="12">
          <cell r="D12" t="str">
            <v>.</v>
          </cell>
          <cell r="E12" t="str">
            <v>.</v>
          </cell>
          <cell r="F12" t="str">
            <v>.</v>
          </cell>
          <cell r="G12" t="str">
            <v>.</v>
          </cell>
          <cell r="H12" t="str">
            <v>.</v>
          </cell>
          <cell r="I12" t="str">
            <v>.</v>
          </cell>
          <cell r="J12" t="str">
            <v>.</v>
          </cell>
          <cell r="K12" t="str">
            <v>.</v>
          </cell>
          <cell r="L12" t="str">
            <v>.</v>
          </cell>
          <cell r="M12" t="str">
            <v>.</v>
          </cell>
          <cell r="N12">
            <v>2074.5810033204875</v>
          </cell>
          <cell r="O12">
            <v>2149.344807951421</v>
          </cell>
          <cell r="P12">
            <v>2165.4286238813379</v>
          </cell>
          <cell r="Q12">
            <v>2143.3054670000388</v>
          </cell>
          <cell r="R12">
            <v>2140.6570038623199</v>
          </cell>
          <cell r="S12">
            <v>2065.6377068185243</v>
          </cell>
          <cell r="T12">
            <v>2139.5449202958671</v>
          </cell>
          <cell r="U12">
            <v>2080.4656455123727</v>
          </cell>
          <cell r="V12">
            <v>2013.0006635170757</v>
          </cell>
          <cell r="W12">
            <v>2151.6545618326882</v>
          </cell>
          <cell r="X12">
            <v>1909.7389570199423</v>
          </cell>
          <cell r="Y12">
            <v>1395.5629878657217</v>
          </cell>
          <cell r="Z12">
            <v>1313.8935603258005</v>
          </cell>
          <cell r="AA12">
            <v>1433.2161507015705</v>
          </cell>
          <cell r="AB12">
            <v>1548.2206908263825</v>
          </cell>
          <cell r="AC12">
            <v>1669.8264707742956</v>
          </cell>
          <cell r="AD12">
            <v>1800.9724385919569</v>
          </cell>
          <cell r="AE12">
            <v>1587.0930155377384</v>
          </cell>
          <cell r="AF12">
            <v>1714.6099901229384</v>
          </cell>
          <cell r="AG12">
            <v>2024.6675372328511</v>
          </cell>
          <cell r="AH12">
            <v>2275.0004107382238</v>
          </cell>
          <cell r="AI12">
            <v>2453.3916125140358</v>
          </cell>
          <cell r="AJ12">
            <v>2572.3952374492651</v>
          </cell>
          <cell r="AK12">
            <v>2724.7877292611652</v>
          </cell>
          <cell r="AL12">
            <v>2887.0977242620584</v>
          </cell>
          <cell r="AM12">
            <v>3062.2838521480139</v>
          </cell>
          <cell r="AN12">
            <v>3263.5650860583828</v>
          </cell>
          <cell r="AO12">
            <v>3485.0688119778515</v>
          </cell>
          <cell r="AP12">
            <v>3775.3077177738605</v>
          </cell>
          <cell r="AQ12">
            <v>3928.328470863129</v>
          </cell>
          <cell r="AR12">
            <v>4094.2183939258798</v>
          </cell>
          <cell r="AS12">
            <v>4209.7527416366802</v>
          </cell>
          <cell r="AT12">
            <v>4276.4794362827215</v>
          </cell>
          <cell r="AU12">
            <v>4327.2328326877232</v>
          </cell>
          <cell r="AV12">
            <v>4413.1462500971302</v>
          </cell>
          <cell r="AW12">
            <v>4524.2194217991964</v>
          </cell>
          <cell r="AX12">
            <v>4683.357610001849</v>
          </cell>
          <cell r="AY12">
            <v>4867.4658167155103</v>
          </cell>
          <cell r="AZ12">
            <v>5073.9590965682355</v>
          </cell>
          <cell r="BA12">
            <v>5273.9992099044084</v>
          </cell>
          <cell r="BB12">
            <v>5483.7153195642377</v>
          </cell>
          <cell r="BC12">
            <v>5707.2773397819856</v>
          </cell>
          <cell r="BD12">
            <v>5943.5845051088172</v>
          </cell>
          <cell r="BE12">
            <v>6189.7401853864512</v>
          </cell>
          <cell r="BF12">
            <v>6445.602346360326</v>
          </cell>
          <cell r="BG12" t="str">
            <v>.</v>
          </cell>
        </row>
        <row r="13">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v>53.932259624052058</v>
          </cell>
          <cell r="AA13">
            <v>36.901409520416983</v>
          </cell>
          <cell r="AB13">
            <v>31.85482543711554</v>
          </cell>
          <cell r="AC13">
            <v>31.220579880158397</v>
          </cell>
          <cell r="AD13">
            <v>23.888433585323945</v>
          </cell>
          <cell r="AE13">
            <v>23.821445897234145</v>
          </cell>
          <cell r="AF13">
            <v>24.507399693044661</v>
          </cell>
          <cell r="AG13">
            <v>28.430623699652003</v>
          </cell>
          <cell r="AH13">
            <v>29.590497342577464</v>
          </cell>
          <cell r="AI13">
            <v>33.261021567418915</v>
          </cell>
          <cell r="AJ13">
            <v>34.678166868482656</v>
          </cell>
          <cell r="AK13">
            <v>37.485356420696071</v>
          </cell>
          <cell r="AL13">
            <v>41.430511440702979</v>
          </cell>
          <cell r="AM13">
            <v>41.887641613894949</v>
          </cell>
          <cell r="AN13">
            <v>51.720589532072722</v>
          </cell>
          <cell r="AO13">
            <v>60.134336663777219</v>
          </cell>
          <cell r="AP13">
            <v>62.041557647492247</v>
          </cell>
          <cell r="AQ13">
            <v>59.600572115042375</v>
          </cell>
          <cell r="AR13">
            <v>63.812454959465107</v>
          </cell>
          <cell r="AS13">
            <v>64.336168960290038</v>
          </cell>
          <cell r="AT13">
            <v>63.59456188886989</v>
          </cell>
          <cell r="AU13">
            <v>60.969472421902715</v>
          </cell>
          <cell r="AV13">
            <v>59.423758183000707</v>
          </cell>
          <cell r="AW13">
            <v>52.58560398558528</v>
          </cell>
          <cell r="AX13">
            <v>51.588686414272885</v>
          </cell>
          <cell r="AY13">
            <v>53.908583615182685</v>
          </cell>
          <cell r="AZ13">
            <v>58.94551770033766</v>
          </cell>
          <cell r="BA13">
            <v>64.137085737813479</v>
          </cell>
          <cell r="BB13">
            <v>74.43225194012696</v>
          </cell>
          <cell r="BC13" t="str">
            <v>.</v>
          </cell>
          <cell r="BD13" t="str">
            <v>.</v>
          </cell>
          <cell r="BE13" t="str">
            <v>.</v>
          </cell>
          <cell r="BF13" t="str">
            <v>.</v>
          </cell>
          <cell r="BG13" t="str">
            <v>.</v>
          </cell>
        </row>
        <row r="14">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v>57136</v>
          </cell>
          <cell r="AB14">
            <v>57136</v>
          </cell>
          <cell r="AC14">
            <v>39101</v>
          </cell>
          <cell r="AD14">
            <v>41933</v>
          </cell>
          <cell r="AE14">
            <v>42270</v>
          </cell>
          <cell r="AF14">
            <v>20500</v>
          </cell>
          <cell r="AG14">
            <v>14800</v>
          </cell>
          <cell r="AH14">
            <v>12719</v>
          </cell>
          <cell r="AI14">
            <v>15420</v>
          </cell>
          <cell r="AJ14">
            <v>14502</v>
          </cell>
          <cell r="AK14">
            <v>13662</v>
          </cell>
          <cell r="AL14">
            <v>13337</v>
          </cell>
          <cell r="AM14">
            <v>13089</v>
          </cell>
          <cell r="AN14">
            <v>12363</v>
          </cell>
          <cell r="AO14">
            <v>11253</v>
          </cell>
          <cell r="AP14">
            <v>11387</v>
          </cell>
          <cell r="AQ14">
            <v>10722</v>
          </cell>
          <cell r="AR14">
            <v>11476</v>
          </cell>
          <cell r="AS14">
            <v>9765</v>
          </cell>
          <cell r="AT14">
            <v>7858</v>
          </cell>
          <cell r="AU14">
            <v>6780</v>
          </cell>
          <cell r="AV14">
            <v>6744</v>
          </cell>
          <cell r="AW14">
            <v>6247</v>
          </cell>
          <cell r="AX14">
            <v>5782</v>
          </cell>
          <cell r="AY14">
            <v>6847</v>
          </cell>
          <cell r="AZ14">
            <v>6848</v>
          </cell>
          <cell r="BA14">
            <v>6848</v>
          </cell>
          <cell r="BB14">
            <v>6848</v>
          </cell>
          <cell r="BC14">
            <v>6848</v>
          </cell>
          <cell r="BD14">
            <v>6848</v>
          </cell>
          <cell r="BE14">
            <v>6848</v>
          </cell>
          <cell r="BF14" t="str">
            <v>.</v>
          </cell>
          <cell r="BG14" t="str">
            <v>.</v>
          </cell>
        </row>
        <row r="15">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v>1.56</v>
          </cell>
          <cell r="AB15">
            <v>1.3</v>
          </cell>
          <cell r="AC15">
            <v>1.6</v>
          </cell>
          <cell r="AD15">
            <v>0.67643742953776775</v>
          </cell>
          <cell r="AE15">
            <v>2.0108578279276781</v>
          </cell>
          <cell r="AF15">
            <v>4.9084305020779029</v>
          </cell>
          <cell r="AG15">
            <v>0</v>
          </cell>
          <cell r="AH15">
            <v>0</v>
          </cell>
          <cell r="AI15">
            <v>0</v>
          </cell>
          <cell r="AJ15">
            <v>0.77764277035236939</v>
          </cell>
          <cell r="AK15">
            <v>1.2353178773270936</v>
          </cell>
          <cell r="AL15">
            <v>0.94468563318310317</v>
          </cell>
          <cell r="AM15">
            <v>0.72728634736250519</v>
          </cell>
          <cell r="AN15">
            <v>5.3536837538861981</v>
          </cell>
          <cell r="AO15">
            <v>15.703443689210827</v>
          </cell>
          <cell r="AP15">
            <v>17.520978023842272</v>
          </cell>
          <cell r="AQ15">
            <v>11.293609296586862</v>
          </cell>
          <cell r="AR15">
            <v>15.691024169072803</v>
          </cell>
          <cell r="AS15">
            <v>13.362060835118683</v>
          </cell>
          <cell r="AT15">
            <v>14.443490522716663</v>
          </cell>
          <cell r="AU15">
            <v>16.286020310023755</v>
          </cell>
          <cell r="AV15">
            <v>16.649791053904554</v>
          </cell>
          <cell r="AW15">
            <v>8.9214049596245388</v>
          </cell>
          <cell r="AX15">
            <v>8.0093718521857014</v>
          </cell>
          <cell r="AY15">
            <v>6.9582750608637571</v>
          </cell>
          <cell r="AZ15">
            <v>10.719827255618027</v>
          </cell>
          <cell r="BA15">
            <v>14.42466062650994</v>
          </cell>
          <cell r="BB15">
            <v>20.651857028461244</v>
          </cell>
          <cell r="BC15" t="str">
            <v>.</v>
          </cell>
          <cell r="BD15" t="str">
            <v>.</v>
          </cell>
          <cell r="BE15" t="str">
            <v>.</v>
          </cell>
          <cell r="BF15" t="str">
            <v>.</v>
          </cell>
          <cell r="BG15" t="str">
            <v>.</v>
          </cell>
        </row>
        <row r="16">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v>60.1</v>
          </cell>
          <cell r="AB16">
            <v>58.2</v>
          </cell>
          <cell r="AC16">
            <v>54.3</v>
          </cell>
          <cell r="AD16">
            <v>52.762119503945883</v>
          </cell>
          <cell r="AE16">
            <v>64.287084541691314</v>
          </cell>
          <cell r="AF16">
            <v>50.733828539432871</v>
          </cell>
          <cell r="AG16">
            <v>50.264890030502485</v>
          </cell>
          <cell r="AH16">
            <v>68.136800122718213</v>
          </cell>
          <cell r="AI16">
            <v>69.790259371668313</v>
          </cell>
          <cell r="AJ16">
            <v>76.110923450789812</v>
          </cell>
          <cell r="AK16">
            <v>74.227676963592117</v>
          </cell>
          <cell r="AL16">
            <v>68.441283820218018</v>
          </cell>
          <cell r="AM16">
            <v>71.633877870803772</v>
          </cell>
          <cell r="AN16">
            <v>69.775670595040125</v>
          </cell>
          <cell r="AO16">
            <v>58.662014016773071</v>
          </cell>
          <cell r="AP16">
            <v>62.225356974481876</v>
          </cell>
          <cell r="AQ16">
            <v>66.197232519939035</v>
          </cell>
          <cell r="AR16">
            <v>75.663136518594158</v>
          </cell>
          <cell r="AS16">
            <v>77.074956810656943</v>
          </cell>
          <cell r="AT16">
            <v>69.971015924474116</v>
          </cell>
          <cell r="AU16">
            <v>75.245186819821924</v>
          </cell>
          <cell r="AV16">
            <v>68.053133266927503</v>
          </cell>
          <cell r="AW16">
            <v>78.149755916526658</v>
          </cell>
          <cell r="AX16">
            <v>68.053624402113357</v>
          </cell>
          <cell r="AY16">
            <v>68.196642540560873</v>
          </cell>
          <cell r="AZ16">
            <v>68.186704705452911</v>
          </cell>
          <cell r="BA16">
            <v>64.781567877900414</v>
          </cell>
          <cell r="BB16">
            <v>54.831067581763996</v>
          </cell>
          <cell r="BC16" t="str">
            <v>.</v>
          </cell>
          <cell r="BD16" t="str">
            <v>.</v>
          </cell>
          <cell r="BE16" t="str">
            <v>.</v>
          </cell>
          <cell r="BF16" t="str">
            <v>.</v>
          </cell>
          <cell r="BG16" t="str">
            <v>.</v>
          </cell>
        </row>
        <row r="17">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v>5.7473109648418683</v>
          </cell>
          <cell r="AH17">
            <v>6.7034821291609141</v>
          </cell>
          <cell r="AI17">
            <v>8.9582508593008718</v>
          </cell>
          <cell r="AJ17">
            <v>7.5931591737545574</v>
          </cell>
          <cell r="AK17">
            <v>8.0115691598040879</v>
          </cell>
          <cell r="AL17">
            <v>13.076839217906103</v>
          </cell>
          <cell r="AM17">
            <v>10.82888461365731</v>
          </cell>
          <cell r="AN17">
            <v>9.4536331429397737</v>
          </cell>
          <cell r="AO17">
            <v>9.5702771421917348</v>
          </cell>
          <cell r="AP17">
            <v>4.0887473239955687</v>
          </cell>
          <cell r="AQ17">
            <v>3.6800919854464702</v>
          </cell>
          <cell r="AR17">
            <v>1.8126248214581193</v>
          </cell>
          <cell r="AS17">
            <v>0.77657936160640029</v>
          </cell>
          <cell r="AT17">
            <v>0.63661671493763572</v>
          </cell>
          <cell r="AU17">
            <v>1.1694231507265531</v>
          </cell>
          <cell r="AV17">
            <v>0.86124501976127432</v>
          </cell>
          <cell r="AW17">
            <v>1.3958252767462047</v>
          </cell>
          <cell r="AX17">
            <v>1.3676309876893211</v>
          </cell>
          <cell r="AY17">
            <v>0.92414181826617992</v>
          </cell>
          <cell r="AZ17">
            <v>1.0799088977567393</v>
          </cell>
          <cell r="BA17">
            <v>1.9790422421613223</v>
          </cell>
          <cell r="BB17">
            <v>0.78645970387287134</v>
          </cell>
          <cell r="BC17" t="str">
            <v>.</v>
          </cell>
          <cell r="BD17" t="str">
            <v>.</v>
          </cell>
          <cell r="BE17" t="str">
            <v>.</v>
          </cell>
          <cell r="BF17" t="str">
            <v>.</v>
          </cell>
          <cell r="BG17" t="str">
            <v>.</v>
          </cell>
        </row>
        <row r="18">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v>0</v>
          </cell>
          <cell r="AB18">
            <v>0</v>
          </cell>
          <cell r="AC18">
            <v>0</v>
          </cell>
          <cell r="AD18">
            <v>0</v>
          </cell>
          <cell r="AE18">
            <v>0</v>
          </cell>
          <cell r="AF18">
            <v>0</v>
          </cell>
          <cell r="AG18">
            <v>43.987799004655642</v>
          </cell>
          <cell r="AH18">
            <v>25.15971774812088</v>
          </cell>
          <cell r="AI18">
            <v>21.251489769030819</v>
          </cell>
          <cell r="AJ18">
            <v>15.518274605103279</v>
          </cell>
          <cell r="AK18">
            <v>16.525435999276684</v>
          </cell>
          <cell r="AL18">
            <v>17.537191328692789</v>
          </cell>
          <cell r="AM18">
            <v>16.809951168176422</v>
          </cell>
          <cell r="AN18">
            <v>15.417012508133903</v>
          </cell>
          <cell r="AO18">
            <v>16.064265151824365</v>
          </cell>
          <cell r="AP18">
            <v>16.164917677680268</v>
          </cell>
          <cell r="AQ18">
            <v>18.829066198027643</v>
          </cell>
          <cell r="AR18">
            <v>6.8332144908749228</v>
          </cell>
          <cell r="AS18">
            <v>8.786402992617953</v>
          </cell>
          <cell r="AT18">
            <v>14.94887683787158</v>
          </cell>
          <cell r="AU18">
            <v>7.2993697194277711</v>
          </cell>
          <cell r="AV18">
            <v>14.435830659406657</v>
          </cell>
          <cell r="AW18">
            <v>11.533013847102607</v>
          </cell>
          <cell r="AX18">
            <v>22.569372758011621</v>
          </cell>
          <cell r="AY18">
            <v>23.9209405803092</v>
          </cell>
          <cell r="AZ18">
            <v>20.013559141172308</v>
          </cell>
          <cell r="BA18">
            <v>18.814729253428318</v>
          </cell>
          <cell r="BB18">
            <v>23.730615685901899</v>
          </cell>
          <cell r="BC18" t="str">
            <v>.</v>
          </cell>
          <cell r="BD18" t="str">
            <v>.</v>
          </cell>
          <cell r="BE18" t="str">
            <v>.</v>
          </cell>
          <cell r="BF18" t="str">
            <v>.</v>
          </cell>
          <cell r="BG18" t="str">
            <v>.</v>
          </cell>
        </row>
        <row r="19">
          <cell r="D19">
            <v>926.82431042218741</v>
          </cell>
          <cell r="E19">
            <v>1007.7863356131274</v>
          </cell>
          <cell r="F19">
            <v>1120.0573129829277</v>
          </cell>
          <cell r="G19">
            <v>1252.6803487366105</v>
          </cell>
          <cell r="H19">
            <v>1431.3124226882069</v>
          </cell>
          <cell r="I19">
            <v>1757.54030128979</v>
          </cell>
          <cell r="J19">
            <v>2018.9440231631709</v>
          </cell>
          <cell r="K19">
            <v>2218.1512596709463</v>
          </cell>
          <cell r="L19">
            <v>2472.1429651536073</v>
          </cell>
          <cell r="M19">
            <v>2639.3719369656346</v>
          </cell>
          <cell r="N19">
            <v>2869.4567909191646</v>
          </cell>
          <cell r="O19">
            <v>3115.746444587121</v>
          </cell>
          <cell r="P19">
            <v>3275.3378169008843</v>
          </cell>
          <cell r="Q19">
            <v>3386.5973886896099</v>
          </cell>
          <cell r="R19">
            <v>3448.5211911779652</v>
          </cell>
          <cell r="S19">
            <v>3574.193292497007</v>
          </cell>
          <cell r="T19">
            <v>3769.9399353989475</v>
          </cell>
          <cell r="U19">
            <v>3852.8107407306416</v>
          </cell>
          <cell r="V19">
            <v>3734.4415826514196</v>
          </cell>
          <cell r="W19">
            <v>3790.713412774945</v>
          </cell>
          <cell r="X19">
            <v>3847.4314512430619</v>
          </cell>
          <cell r="Y19">
            <v>3914.7107454406187</v>
          </cell>
          <cell r="Z19">
            <v>3292.5064266396298</v>
          </cell>
          <cell r="AA19">
            <v>3212.7615586553261</v>
          </cell>
          <cell r="AB19">
            <v>3271.0767751035578</v>
          </cell>
          <cell r="AC19">
            <v>3251.26562039073</v>
          </cell>
          <cell r="AD19">
            <v>3255.6967171460515</v>
          </cell>
          <cell r="AE19">
            <v>3267.127583360395</v>
          </cell>
          <cell r="AF19">
            <v>3297.1673206924161</v>
          </cell>
          <cell r="AG19">
            <v>3377.594887443945</v>
          </cell>
          <cell r="AH19">
            <v>3463.355780812471</v>
          </cell>
          <cell r="AI19">
            <v>3392.842830064053</v>
          </cell>
          <cell r="AJ19">
            <v>3343.617686</v>
          </cell>
          <cell r="AK19">
            <v>3433.6984899999993</v>
          </cell>
          <cell r="AL19">
            <v>3432.7865037199967</v>
          </cell>
          <cell r="AM19">
            <v>3400.4366962800041</v>
          </cell>
          <cell r="AN19">
            <v>3434.4630000000002</v>
          </cell>
          <cell r="AO19">
            <v>3772.8240000000001</v>
          </cell>
          <cell r="AP19">
            <v>4297.875900199997</v>
          </cell>
          <cell r="AQ19">
            <v>4047.8389277723436</v>
          </cell>
          <cell r="AR19">
            <v>3960.4318120000003</v>
          </cell>
          <cell r="AS19">
            <v>3956.134</v>
          </cell>
          <cell r="AT19">
            <v>4023.3310000000001</v>
          </cell>
          <cell r="AU19">
            <v>3964.4449999999997</v>
          </cell>
          <cell r="AV19">
            <v>3913.2223219999996</v>
          </cell>
          <cell r="AW19">
            <v>3789.0632462688618</v>
          </cell>
          <cell r="AX19">
            <v>3900.9884703343923</v>
          </cell>
          <cell r="AY19">
            <v>3996.5048316017424</v>
          </cell>
          <cell r="AZ19">
            <v>4201.8928559165688</v>
          </cell>
          <cell r="BA19">
            <v>4190.0976878030997</v>
          </cell>
          <cell r="BB19">
            <v>4371.0061844244347</v>
          </cell>
          <cell r="BC19">
            <v>4748.7902958609257</v>
          </cell>
          <cell r="BD19" t="str">
            <v>.</v>
          </cell>
          <cell r="BE19" t="str">
            <v>.</v>
          </cell>
          <cell r="BF19" t="str">
            <v>.</v>
          </cell>
          <cell r="BG19" t="str">
            <v>.</v>
          </cell>
        </row>
        <row r="20">
          <cell r="D20">
            <v>3718.2995202316283</v>
          </cell>
          <cell r="E20">
            <v>3880.068248766911</v>
          </cell>
          <cell r="F20">
            <v>4093.4839798330049</v>
          </cell>
          <cell r="G20">
            <v>4316.1492151666898</v>
          </cell>
          <cell r="H20">
            <v>4486.646043284115</v>
          </cell>
          <cell r="I20">
            <v>4896.2862160262684</v>
          </cell>
          <cell r="J20">
            <v>5152.8809156075467</v>
          </cell>
          <cell r="K20">
            <v>5286.0043388701733</v>
          </cell>
          <cell r="L20">
            <v>5637.5920918755155</v>
          </cell>
          <cell r="M20">
            <v>5759.7597820532555</v>
          </cell>
          <cell r="N20">
            <v>5871.4126726060549</v>
          </cell>
          <cell r="O20">
            <v>5923.4085011542711</v>
          </cell>
          <cell r="P20">
            <v>5916.7720283788794</v>
          </cell>
          <cell r="Q20">
            <v>5892.0910850819891</v>
          </cell>
          <cell r="R20">
            <v>5814.9134939584801</v>
          </cell>
          <cell r="S20">
            <v>5822.4542681474059</v>
          </cell>
          <cell r="T20">
            <v>6110.9227129296223</v>
          </cell>
          <cell r="U20">
            <v>6220.3715067527128</v>
          </cell>
          <cell r="V20">
            <v>5956.0053717940054</v>
          </cell>
          <cell r="W20">
            <v>5811.2901642713123</v>
          </cell>
          <cell r="X20">
            <v>5738.8723255391278</v>
          </cell>
          <cell r="Y20">
            <v>5650.3908214612802</v>
          </cell>
          <cell r="Z20">
            <v>4615.3343037075692</v>
          </cell>
          <cell r="AA20">
            <v>4423.0508730771799</v>
          </cell>
          <cell r="AB20">
            <v>4394.3542101373459</v>
          </cell>
          <cell r="AC20">
            <v>4287.983474824845</v>
          </cell>
          <cell r="AD20">
            <v>4223.7138475245665</v>
          </cell>
          <cell r="AE20">
            <v>4178.3748581315785</v>
          </cell>
          <cell r="AF20">
            <v>4176.6966431284955</v>
          </cell>
          <cell r="AG20">
            <v>4231.1891620683655</v>
          </cell>
          <cell r="AH20">
            <v>4231.152490830993</v>
          </cell>
          <cell r="AI20">
            <v>4045.0936027726671</v>
          </cell>
          <cell r="AJ20">
            <v>3922.0097616690482</v>
          </cell>
          <cell r="AK20">
            <v>3964.2451729917607</v>
          </cell>
          <cell r="AL20">
            <v>3881.677055961627</v>
          </cell>
          <cell r="AM20">
            <v>3741.0945757764789</v>
          </cell>
          <cell r="AN20">
            <v>3711.7187189877454</v>
          </cell>
          <cell r="AO20">
            <v>4005.2993783615993</v>
          </cell>
          <cell r="AP20">
            <v>4366.6419146031967</v>
          </cell>
          <cell r="AQ20">
            <v>4112.6043506167007</v>
          </cell>
          <cell r="AR20">
            <v>3960.4318120000007</v>
          </cell>
          <cell r="AS20">
            <v>3878.5020403974931</v>
          </cell>
          <cell r="AT20">
            <v>3867.9808011496652</v>
          </cell>
          <cell r="AU20">
            <v>3771.9265961200163</v>
          </cell>
          <cell r="AV20">
            <v>3696.894978915991</v>
          </cell>
          <cell r="AW20">
            <v>3544.2954114990034</v>
          </cell>
          <cell r="AX20">
            <v>3584.265456986544</v>
          </cell>
          <cell r="AY20">
            <v>3611.7926221913503</v>
          </cell>
          <cell r="AZ20">
            <v>3735.7991322355656</v>
          </cell>
          <cell r="BA20">
            <v>3640.8605710631464</v>
          </cell>
          <cell r="BB20">
            <v>3723.2430842241683</v>
          </cell>
          <cell r="BC20">
            <v>3981.8743570855431</v>
          </cell>
          <cell r="BD20" t="str">
            <v>.</v>
          </cell>
          <cell r="BE20" t="str">
            <v>.</v>
          </cell>
          <cell r="BF20" t="str">
            <v>.</v>
          </cell>
          <cell r="BG20" t="str">
            <v>.</v>
          </cell>
        </row>
        <row r="21">
          <cell r="D21">
            <v>747.76</v>
          </cell>
          <cell r="E21">
            <v>831.88560600944959</v>
          </cell>
          <cell r="F21">
            <v>1026.5457370963272</v>
          </cell>
          <cell r="G21">
            <v>1296.4991725783484</v>
          </cell>
          <cell r="H21">
            <v>1482.3305906062665</v>
          </cell>
          <cell r="I21">
            <v>1927.7085502829068</v>
          </cell>
          <cell r="J21">
            <v>2109.6639830903605</v>
          </cell>
          <cell r="K21">
            <v>2496.4567500306903</v>
          </cell>
          <cell r="L21">
            <v>3166.6989498953703</v>
          </cell>
          <cell r="M21">
            <v>3631.5389154362233</v>
          </cell>
          <cell r="N21">
            <v>3958.5113040623496</v>
          </cell>
          <cell r="O21">
            <v>3385.1675092177875</v>
          </cell>
          <cell r="P21">
            <v>2891.7720493930915</v>
          </cell>
          <cell r="Q21">
            <v>2671.82589274364</v>
          </cell>
          <cell r="R21">
            <v>2407.4699007855129</v>
          </cell>
          <cell r="S21">
            <v>2428.2158375155782</v>
          </cell>
          <cell r="T21">
            <v>3404.3548629003913</v>
          </cell>
          <cell r="U21">
            <v>4163.003795457772</v>
          </cell>
          <cell r="V21">
            <v>4097.2312880765885</v>
          </cell>
          <cell r="W21">
            <v>3880.748147396203</v>
          </cell>
          <cell r="X21">
            <v>4644.353342510024</v>
          </cell>
          <cell r="Y21">
            <v>4624.5472648471359</v>
          </cell>
          <cell r="Z21">
            <v>4131.240435458787</v>
          </cell>
          <cell r="AA21">
            <v>3746.0612191808536</v>
          </cell>
          <cell r="AB21">
            <v>3944.1328909612621</v>
          </cell>
          <cell r="AC21">
            <v>4448.9732021709642</v>
          </cell>
          <cell r="AD21">
            <v>4241.7957496285771</v>
          </cell>
          <cell r="AE21">
            <v>3684.1169564488173</v>
          </cell>
          <cell r="AF21">
            <v>3664.2166450866416</v>
          </cell>
          <cell r="AG21">
            <v>3598.4305716245435</v>
          </cell>
          <cell r="AH21">
            <v>3190.8566250345229</v>
          </cell>
          <cell r="AI21">
            <v>3036.073798054651</v>
          </cell>
          <cell r="AJ21">
            <v>3146.7862086490049</v>
          </cell>
          <cell r="AK21">
            <v>3875.3749760166129</v>
          </cell>
          <cell r="AL21">
            <v>4262.3719578827076</v>
          </cell>
          <cell r="AM21">
            <v>4228.7677166094663</v>
          </cell>
          <cell r="AN21">
            <v>4308.4815716185367</v>
          </cell>
          <cell r="AO21">
            <v>5163.7249534654557</v>
          </cell>
          <cell r="AP21">
            <v>6295.6859100297315</v>
          </cell>
          <cell r="AQ21">
            <v>5623.1700045458683</v>
          </cell>
          <cell r="AR21">
            <v>5245.2576809482816</v>
          </cell>
          <cell r="AS21">
            <v>5499.5954681309513</v>
          </cell>
          <cell r="AT21">
            <v>5169.3832712321728</v>
          </cell>
          <cell r="AU21">
            <v>5263.7544566295055</v>
          </cell>
          <cell r="AV21">
            <v>5191.8040904668496</v>
          </cell>
          <cell r="AW21">
            <v>4202.3241685211888</v>
          </cell>
          <cell r="AX21">
            <v>4315.085055576068</v>
          </cell>
          <cell r="AY21">
            <v>4503.6245729307357</v>
          </cell>
          <cell r="AZ21">
            <v>5032.5949314616028</v>
          </cell>
          <cell r="BA21">
            <v>4903.5080785344762</v>
          </cell>
          <cell r="BB21">
            <v>5184.0289818524152</v>
          </cell>
          <cell r="BC21">
            <v>5664.9098882876688</v>
          </cell>
          <cell r="BD21" t="str">
            <v>.</v>
          </cell>
          <cell r="BE21" t="str">
            <v>.</v>
          </cell>
          <cell r="BF21" t="str">
            <v>.</v>
          </cell>
          <cell r="BG21" t="str">
            <v>.</v>
          </cell>
        </row>
        <row r="22">
          <cell r="D22">
            <v>4924.5738960752642</v>
          </cell>
          <cell r="E22">
            <v>5138.8229240009414</v>
          </cell>
          <cell r="F22">
            <v>5421.4740478551157</v>
          </cell>
          <cell r="G22">
            <v>5716.3753594684986</v>
          </cell>
          <cell r="H22">
            <v>5942.1840186532218</v>
          </cell>
          <cell r="I22">
            <v>6484.717854481516</v>
          </cell>
          <cell r="J22">
            <v>6824.5558778988761</v>
          </cell>
          <cell r="K22">
            <v>7000.8666166084013</v>
          </cell>
          <cell r="L22">
            <v>7466.5149220257144</v>
          </cell>
          <cell r="M22">
            <v>7628.315716910477</v>
          </cell>
          <cell r="N22">
            <v>7776.1905471241043</v>
          </cell>
          <cell r="O22">
            <v>7845.054633672301</v>
          </cell>
          <cell r="P22">
            <v>7836.2651855888744</v>
          </cell>
          <cell r="Q22">
            <v>7803.5773592238784</v>
          </cell>
          <cell r="R22">
            <v>7701.3621534447784</v>
          </cell>
          <cell r="S22">
            <v>7711.3492724288535</v>
          </cell>
          <cell r="T22">
            <v>8093.4013812722633</v>
          </cell>
          <cell r="U22">
            <v>8238.3570713895933</v>
          </cell>
          <cell r="V22">
            <v>7888.226437711417</v>
          </cell>
          <cell r="W22">
            <v>7696.5633590772959</v>
          </cell>
          <cell r="X22">
            <v>7600.6520436250948</v>
          </cell>
          <cell r="Y22">
            <v>7483.4657591699624</v>
          </cell>
          <cell r="Z22">
            <v>6112.6207585028396</v>
          </cell>
          <cell r="AA22">
            <v>5857.9575830437452</v>
          </cell>
          <cell r="AB22">
            <v>5819.9512749319201</v>
          </cell>
          <cell r="AC22">
            <v>5679.0722135286996</v>
          </cell>
          <cell r="AD22">
            <v>5593.9525164221795</v>
          </cell>
          <cell r="AE22">
            <v>5533.9048515086133</v>
          </cell>
          <cell r="AF22">
            <v>5531.6821973756641</v>
          </cell>
          <cell r="AG22">
            <v>5603.8529396309723</v>
          </cell>
          <cell r="AH22">
            <v>5603.8043716720658</v>
          </cell>
          <cell r="AI22">
            <v>5357.3850775083329</v>
          </cell>
          <cell r="AJ22">
            <v>5194.3709180439018</v>
          </cell>
          <cell r="AK22">
            <v>5250.3081557403621</v>
          </cell>
          <cell r="AL22">
            <v>5140.9536533496157</v>
          </cell>
          <cell r="AM22">
            <v>4954.7640232785625</v>
          </cell>
          <cell r="AN22">
            <v>4915.8581802367335</v>
          </cell>
          <cell r="AO22">
            <v>5304.6809858441156</v>
          </cell>
          <cell r="AP22">
            <v>5783.2486783699051</v>
          </cell>
          <cell r="AQ22">
            <v>5446.7973652297205</v>
          </cell>
          <cell r="AR22">
            <v>5245.2576809482825</v>
          </cell>
          <cell r="AS22">
            <v>5136.7486132011036</v>
          </cell>
          <cell r="AT22">
            <v>5122.8141197929481</v>
          </cell>
          <cell r="AU22">
            <v>4995.5984320508787</v>
          </cell>
          <cell r="AV22">
            <v>4896.2253876114046</v>
          </cell>
          <cell r="AW22">
            <v>4694.1201397245259</v>
          </cell>
          <cell r="AX22">
            <v>4747.0570915655171</v>
          </cell>
          <cell r="AY22">
            <v>4783.5144986310179</v>
          </cell>
          <cell r="AZ22">
            <v>4947.7506552355017</v>
          </cell>
          <cell r="BA22">
            <v>4822.012543623795</v>
          </cell>
          <cell r="BB22">
            <v>4931.1212293545705</v>
          </cell>
          <cell r="BC22">
            <v>5273.6565221979245</v>
          </cell>
          <cell r="BD22" t="str">
            <v>.</v>
          </cell>
          <cell r="BE22" t="str">
            <v>.</v>
          </cell>
          <cell r="BF22" t="str">
            <v>.</v>
          </cell>
          <cell r="BG22" t="str">
            <v>.</v>
          </cell>
        </row>
        <row r="23">
          <cell r="D23">
            <v>2.5367249714110911</v>
          </cell>
          <cell r="E23">
            <v>2.5513358154395216</v>
          </cell>
          <cell r="F23">
            <v>2.5572662811093552</v>
          </cell>
          <cell r="G23">
            <v>2.5408120525374289</v>
          </cell>
          <cell r="H23">
            <v>2.5347299987343743</v>
          </cell>
          <cell r="I23">
            <v>2.8033567027957451</v>
          </cell>
          <cell r="J23">
            <v>2.7924207782015804</v>
          </cell>
          <cell r="K23">
            <v>2.8467378531488357</v>
          </cell>
          <cell r="L23">
            <v>2.9521842921344259</v>
          </cell>
          <cell r="M23">
            <v>2.9471638702241294</v>
          </cell>
          <cell r="N23">
            <v>2.875487133561522</v>
          </cell>
          <cell r="O23">
            <v>2.909076334629666</v>
          </cell>
          <cell r="P23">
            <v>2.8886300896360342</v>
          </cell>
          <cell r="Q23">
            <v>2.8676380737246312</v>
          </cell>
          <cell r="R23">
            <v>2.7619558975669354</v>
          </cell>
          <cell r="S23">
            <v>2.7205989407160991</v>
          </cell>
          <cell r="T23">
            <v>2.8042734208023945</v>
          </cell>
          <cell r="U23">
            <v>2.7901399269569307</v>
          </cell>
          <cell r="V23">
            <v>2.5510666192861464</v>
          </cell>
          <cell r="W23">
            <v>2.4056272139344483</v>
          </cell>
          <cell r="X23">
            <v>2.3033829135489214</v>
          </cell>
          <cell r="Y23">
            <v>2.2270461181638868</v>
          </cell>
          <cell r="Z23">
            <v>1.7916645449187787</v>
          </cell>
          <cell r="AA23">
            <v>1.7336964194332904</v>
          </cell>
          <cell r="AB23">
            <v>1.6686028934828974</v>
          </cell>
          <cell r="AC23">
            <v>1.5902878097606454</v>
          </cell>
          <cell r="AD23">
            <v>1.5419458920688383</v>
          </cell>
          <cell r="AE23">
            <v>1.4708191290204222</v>
          </cell>
          <cell r="AF23">
            <v>1.4417330021492363</v>
          </cell>
          <cell r="AG23">
            <v>1.410303303405622</v>
          </cell>
          <cell r="AH23">
            <v>1.360750303014407</v>
          </cell>
          <cell r="AI23">
            <v>1.2905179960420903</v>
          </cell>
          <cell r="AJ23">
            <v>1.229372348511633</v>
          </cell>
          <cell r="AK23">
            <v>1.2330618396244604</v>
          </cell>
          <cell r="AL23">
            <v>1.1650403024520968</v>
          </cell>
          <cell r="AM23">
            <v>1.0997633288826481</v>
          </cell>
          <cell r="AN23">
            <v>1.064441395670044</v>
          </cell>
          <cell r="AO23">
            <v>1.110387783377363</v>
          </cell>
          <cell r="AP23">
            <v>1.201178682289626</v>
          </cell>
          <cell r="AQ23">
            <v>1.157343378083221</v>
          </cell>
          <cell r="AR23">
            <v>1.0847526190084911</v>
          </cell>
          <cell r="AS23">
            <v>1.0435429668747003</v>
          </cell>
          <cell r="AT23">
            <v>1.038276288319256</v>
          </cell>
          <cell r="AU23">
            <v>1.0104590139699905</v>
          </cell>
          <cell r="AV23">
            <v>0.97809040061186536</v>
          </cell>
          <cell r="AW23">
            <v>0.92189749718833558</v>
          </cell>
          <cell r="AX23">
            <v>0.91861669488563591</v>
          </cell>
          <cell r="AY23">
            <v>0.91025774432225404</v>
          </cell>
          <cell r="AZ23">
            <v>0.92749129403006081</v>
          </cell>
          <cell r="BA23">
            <v>0.89124707487213639</v>
          </cell>
          <cell r="BB23">
            <v>0.89921457008438332</v>
          </cell>
          <cell r="BC23">
            <v>0.9474592706820415</v>
          </cell>
          <cell r="BD23" t="str">
            <v>.</v>
          </cell>
          <cell r="BE23" t="str">
            <v>.</v>
          </cell>
          <cell r="BF23" t="str">
            <v>.</v>
          </cell>
          <cell r="BG23" t="str">
            <v>.</v>
          </cell>
        </row>
        <row r="24">
          <cell r="D24">
            <v>6.4301664406999999</v>
          </cell>
          <cell r="E24">
            <v>4.3506104781253718</v>
          </cell>
          <cell r="F24">
            <v>5.5003086900318632</v>
          </cell>
          <cell r="G24">
            <v>5.4395042567815022</v>
          </cell>
          <cell r="H24">
            <v>3.950206992805283</v>
          </cell>
          <cell r="I24">
            <v>9.1302092652333791</v>
          </cell>
          <cell r="J24">
            <v>5.2405984507483572</v>
          </cell>
          <cell r="K24">
            <v>2.5834756409644388</v>
          </cell>
          <cell r="L24">
            <v>6.6512952026916095</v>
          </cell>
          <cell r="M24">
            <v>2.1670189716953558</v>
          </cell>
          <cell r="N24">
            <v>1.9384990829078852</v>
          </cell>
          <cell r="O24">
            <v>0.88557612022077681</v>
          </cell>
          <cell r="P24">
            <v>-0.11203807358716178</v>
          </cell>
          <cell r="Q24">
            <v>-0.41713527542571738</v>
          </cell>
          <cell r="R24">
            <v>-1.3098506117617981</v>
          </cell>
          <cell r="S24">
            <v>0.12967990317931388</v>
          </cell>
          <cell r="T24">
            <v>4.9544132336139635</v>
          </cell>
          <cell r="U24">
            <v>1.7910354780222626</v>
          </cell>
          <cell r="V24">
            <v>-4.2500055611102479</v>
          </cell>
          <cell r="W24">
            <v>-2.4297360141417035</v>
          </cell>
          <cell r="X24">
            <v>-1.2461576807405006</v>
          </cell>
          <cell r="Y24">
            <v>-1.5417925170435831</v>
          </cell>
          <cell r="Z24">
            <v>-18.318317271477326</v>
          </cell>
          <cell r="AA24">
            <v>-4.1661864120205783</v>
          </cell>
          <cell r="AB24">
            <v>-0.64879793977746791</v>
          </cell>
          <cell r="AC24">
            <v>-2.4206226950734711</v>
          </cell>
          <cell r="AD24">
            <v>-1.498831039755899</v>
          </cell>
          <cell r="AE24">
            <v>-1.0734389456700577</v>
          </cell>
          <cell r="AF24">
            <v>-4.0164299759204436E-2</v>
          </cell>
          <cell r="AG24">
            <v>1.3046798366245005</v>
          </cell>
          <cell r="AH24">
            <v>-8.6668867705919084E-4</v>
          </cell>
          <cell r="AI24">
            <v>-4.3973571848691329</v>
          </cell>
          <cell r="AJ24">
            <v>-3.0427933983839694</v>
          </cell>
          <cell r="AK24">
            <v>1.0768818511236677</v>
          </cell>
          <cell r="AL24">
            <v>-2.0828206487496503</v>
          </cell>
          <cell r="AM24">
            <v>-3.6216943902954601</v>
          </cell>
          <cell r="AN24">
            <v>-0.78522090777767284</v>
          </cell>
          <cell r="AO24">
            <v>7.909561084788197</v>
          </cell>
          <cell r="AP24">
            <v>9.0216111732803306</v>
          </cell>
          <cell r="AQ24">
            <v>-5.8176871141397584</v>
          </cell>
          <cell r="AR24">
            <v>-3.7001502124531127</v>
          </cell>
          <cell r="AS24">
            <v>-2.0687080472958197</v>
          </cell>
          <cell r="AT24">
            <v>-0.27127069003035631</v>
          </cell>
          <cell r="AU24">
            <v>-2.4833164890864845</v>
          </cell>
          <cell r="AV24">
            <v>-1.9892120191630003</v>
          </cell>
          <cell r="AW24">
            <v>-4.1277766419465127</v>
          </cell>
          <cell r="AX24">
            <v>1.1277289516518074</v>
          </cell>
          <cell r="AY24">
            <v>0.76800018121285785</v>
          </cell>
          <cell r="AZ24">
            <v>3.4333784637108566</v>
          </cell>
          <cell r="BA24">
            <v>-2.5413186794014386</v>
          </cell>
          <cell r="BB24">
            <v>2.2627209021895078</v>
          </cell>
          <cell r="BC24">
            <v>6.9463977239957009</v>
          </cell>
          <cell r="BD24" t="str">
            <v>.</v>
          </cell>
          <cell r="BE24" t="str">
            <v>.</v>
          </cell>
          <cell r="BF24" t="str">
            <v>.</v>
          </cell>
          <cell r="BG24" t="str">
            <v>.</v>
          </cell>
        </row>
        <row r="25">
          <cell r="D25">
            <v>194131.17115868878</v>
          </cell>
          <cell r="E25">
            <v>201416.95549849328</v>
          </cell>
          <cell r="F25">
            <v>212002.71899347345</v>
          </cell>
          <cell r="G25">
            <v>224982.21990720389</v>
          </cell>
          <cell r="H25">
            <v>234430.65027124138</v>
          </cell>
          <cell r="I25">
            <v>231319.75492146274</v>
          </cell>
          <cell r="J25">
            <v>244395.6846035982</v>
          </cell>
          <cell r="K25">
            <v>245925.93269045118</v>
          </cell>
          <cell r="L25">
            <v>252914.93291658399</v>
          </cell>
          <cell r="M25">
            <v>258835.8181905355</v>
          </cell>
          <cell r="N25">
            <v>270430.37182686565</v>
          </cell>
          <cell r="O25">
            <v>269675.10409695044</v>
          </cell>
          <cell r="P25">
            <v>271279.63575897802</v>
          </cell>
          <cell r="Q25">
            <v>272125.60157873068</v>
          </cell>
          <cell r="R25">
            <v>278837.26022667735</v>
          </cell>
          <cell r="S25">
            <v>283443.07413422433</v>
          </cell>
          <cell r="T25">
            <v>288609.56714258186</v>
          </cell>
          <cell r="U25">
            <v>295266.8069366244</v>
          </cell>
          <cell r="V25">
            <v>309212.87504121487</v>
          </cell>
          <cell r="W25">
            <v>319939.98548467632</v>
          </cell>
          <cell r="X25">
            <v>329977.79044537764</v>
          </cell>
          <cell r="Y25">
            <v>336026.52850942261</v>
          </cell>
          <cell r="Z25">
            <v>341169.93473127764</v>
          </cell>
          <cell r="AA25">
            <v>337888.3129353518</v>
          </cell>
          <cell r="AB25">
            <v>348791.87238995236</v>
          </cell>
          <cell r="AC25">
            <v>357109.71175610396</v>
          </cell>
          <cell r="AD25">
            <v>362785.26666825765</v>
          </cell>
          <cell r="AE25">
            <v>376246.4562990992</v>
          </cell>
          <cell r="AF25">
            <v>383682.84482143453</v>
          </cell>
          <cell r="AG25">
            <v>397350.90502154402</v>
          </cell>
          <cell r="AH25">
            <v>411817.24224188802</v>
          </cell>
          <cell r="AI25">
            <v>415134.47266438603</v>
          </cell>
          <cell r="AJ25">
            <v>422522.18575865828</v>
          </cell>
          <cell r="AK25">
            <v>425794.391410198</v>
          </cell>
          <cell r="AL25">
            <v>441268.30999144749</v>
          </cell>
          <cell r="AM25">
            <v>450530.02706614783</v>
          </cell>
          <cell r="AN25">
            <v>461825.16014818277</v>
          </cell>
          <cell r="AO25">
            <v>477732.29003919353</v>
          </cell>
          <cell r="AP25">
            <v>481464.47848592926</v>
          </cell>
          <cell r="AQ25">
            <v>470629.32819909032</v>
          </cell>
          <cell r="AR25">
            <v>483544.13614992384</v>
          </cell>
          <cell r="AS25">
            <v>492241.21825909265</v>
          </cell>
          <cell r="AT25">
            <v>493396.04278988898</v>
          </cell>
          <cell r="AU25">
            <v>494389.02152237546</v>
          </cell>
          <cell r="AV25">
            <v>500590.2710576104</v>
          </cell>
          <cell r="AW25">
            <v>509180.26722504036</v>
          </cell>
          <cell r="AX25">
            <v>516761.4651458633</v>
          </cell>
          <cell r="AY25">
            <v>525512.09022590134</v>
          </cell>
          <cell r="AZ25">
            <v>533455.21268851287</v>
          </cell>
          <cell r="BA25">
            <v>541041.05130618124</v>
          </cell>
          <cell r="BB25">
            <v>548380.93080407148</v>
          </cell>
          <cell r="BC25">
            <v>556610.36683947488</v>
          </cell>
          <cell r="BD25">
            <v>564904.21146516129</v>
          </cell>
          <cell r="BE25">
            <v>573416.05439642153</v>
          </cell>
          <cell r="BF25">
            <v>582047.51565650501</v>
          </cell>
          <cell r="BG25" t="str">
            <v>.</v>
          </cell>
        </row>
        <row r="26">
          <cell r="D26">
            <v>20105.658534661132</v>
          </cell>
          <cell r="E26">
            <v>20822.245662637848</v>
          </cell>
          <cell r="F26">
            <v>21830.934861081703</v>
          </cell>
          <cell r="G26">
            <v>23094.712217883894</v>
          </cell>
          <cell r="H26">
            <v>23989.009299666886</v>
          </cell>
          <cell r="I26">
            <v>23602.370741014696</v>
          </cell>
          <cell r="J26">
            <v>24892.03851200407</v>
          </cell>
          <cell r="K26">
            <v>25016.986430245084</v>
          </cell>
          <cell r="L26">
            <v>25703.954365784397</v>
          </cell>
          <cell r="M26">
            <v>26282.065235744867</v>
          </cell>
          <cell r="N26">
            <v>27429.797324968618</v>
          </cell>
          <cell r="O26">
            <v>27355.965114318362</v>
          </cell>
          <cell r="P26">
            <v>27524.313693078126</v>
          </cell>
          <cell r="Q26">
            <v>27615.750109471352</v>
          </cell>
          <cell r="R26">
            <v>28293.988861154477</v>
          </cell>
          <cell r="S26">
            <v>28755.51122392455</v>
          </cell>
          <cell r="T26">
            <v>29273.716111429334</v>
          </cell>
          <cell r="U26">
            <v>29915.583276253747</v>
          </cell>
          <cell r="V26">
            <v>31221.009192368223</v>
          </cell>
          <cell r="W26">
            <v>32187.121276124377</v>
          </cell>
          <cell r="X26">
            <v>33103.710919480101</v>
          </cell>
          <cell r="Y26">
            <v>33582.503348932907</v>
          </cell>
          <cell r="Z26">
            <v>33957.393722631401</v>
          </cell>
          <cell r="AA26">
            <v>33500.725058036071</v>
          </cell>
          <cell r="AB26">
            <v>34479.228191968403</v>
          </cell>
          <cell r="AC26">
            <v>35229.0379366372</v>
          </cell>
          <cell r="AD26">
            <v>35719.164549973189</v>
          </cell>
          <cell r="AE26">
            <v>36955.020655629902</v>
          </cell>
          <cell r="AF26">
            <v>37604.904912421305</v>
          </cell>
          <cell r="AG26">
            <v>38855.404152149742</v>
          </cell>
          <cell r="AH26">
            <v>40172.196915697335</v>
          </cell>
          <cell r="AI26">
            <v>40356.820782803457</v>
          </cell>
          <cell r="AJ26">
            <v>40891.35430460846</v>
          </cell>
          <cell r="AK26">
            <v>41036.072455951464</v>
          </cell>
          <cell r="AL26">
            <v>42343.736265024563</v>
          </cell>
          <cell r="AM26">
            <v>42995.250039714061</v>
          </cell>
          <cell r="AN26">
            <v>43783.196828610424</v>
          </cell>
          <cell r="AO26">
            <v>44960.076986852022</v>
          </cell>
          <cell r="AP26">
            <v>44954.666525296852</v>
          </cell>
          <cell r="AQ26">
            <v>43590.916333912879</v>
          </cell>
          <cell r="AR26">
            <v>44379.762119564213</v>
          </cell>
          <cell r="AS26">
            <v>44775.252716043207</v>
          </cell>
          <cell r="AT26">
            <v>44579.414408454162</v>
          </cell>
          <cell r="AU26">
            <v>44439.462608752852</v>
          </cell>
          <cell r="AV26">
            <v>44776.317202240694</v>
          </cell>
          <cell r="AW26">
            <v>45306.781796951582</v>
          </cell>
          <cell r="AX26">
            <v>45751.347069133539</v>
          </cell>
          <cell r="AY26">
            <v>46304.29639582886</v>
          </cell>
          <cell r="AZ26">
            <v>46752.37510073313</v>
          </cell>
          <cell r="BA26">
            <v>47189.634497888153</v>
          </cell>
          <cell r="BB26">
            <v>47589.296236580776</v>
          </cell>
          <cell r="BC26">
            <v>48053.376063794858</v>
          </cell>
          <cell r="BD26">
            <v>48518.207151678558</v>
          </cell>
          <cell r="BE26">
            <v>48992.717597489493</v>
          </cell>
          <cell r="BF26">
            <v>49477.223207679439</v>
          </cell>
          <cell r="BG26" t="str">
            <v>.</v>
          </cell>
        </row>
        <row r="27">
          <cell r="D27">
            <v>510.02526071539421</v>
          </cell>
          <cell r="E27">
            <v>531.2454111696818</v>
          </cell>
          <cell r="F27">
            <v>558.27513605338993</v>
          </cell>
          <cell r="G27">
            <v>586.79323153082805</v>
          </cell>
          <cell r="H27">
            <v>608.05661511783546</v>
          </cell>
          <cell r="I27">
            <v>661.6586421869373</v>
          </cell>
          <cell r="J27">
            <v>695.0904555271411</v>
          </cell>
          <cell r="K27">
            <v>712.16802242689437</v>
          </cell>
          <cell r="L27">
            <v>758.82810324408808</v>
          </cell>
          <cell r="M27">
            <v>774.57553097660889</v>
          </cell>
          <cell r="N27">
            <v>788.74029284147514</v>
          </cell>
          <cell r="O27">
            <v>795.80590725018271</v>
          </cell>
          <cell r="P27">
            <v>795.07560730406601</v>
          </cell>
          <cell r="Q27">
            <v>791.91976448385208</v>
          </cell>
          <cell r="R27">
            <v>781.46749400758779</v>
          </cell>
          <cell r="S27">
            <v>782.32213375559036</v>
          </cell>
          <cell r="T27">
            <v>820.91504019396109</v>
          </cell>
          <cell r="U27">
            <v>834.68663337280577</v>
          </cell>
          <cell r="V27">
            <v>796.46874371076512</v>
          </cell>
          <cell r="W27">
            <v>774.30214880053268</v>
          </cell>
          <cell r="X27">
            <v>762.50522106993333</v>
          </cell>
          <cell r="Y27">
            <v>747.89783721466745</v>
          </cell>
          <cell r="Z27">
            <v>608.40258370686172</v>
          </cell>
          <cell r="AA27">
            <v>580.80087081536249</v>
          </cell>
          <cell r="AB27">
            <v>575.32139926175557</v>
          </cell>
          <cell r="AC27">
            <v>560.24309580229465</v>
          </cell>
          <cell r="AD27">
            <v>550.77019045962027</v>
          </cell>
          <cell r="AE27">
            <v>543.54151293645282</v>
          </cell>
          <cell r="AF27">
            <v>542.16232454921737</v>
          </cell>
          <cell r="AG27">
            <v>547.97904830937296</v>
          </cell>
          <cell r="AH27">
            <v>546.64329125789573</v>
          </cell>
          <cell r="AI27">
            <v>520.81203483253296</v>
          </cell>
          <cell r="AJ27">
            <v>502.70700275277778</v>
          </cell>
          <cell r="AK27">
            <v>506.00014993498161</v>
          </cell>
          <cell r="AL27">
            <v>493.32159305156034</v>
          </cell>
          <cell r="AM27">
            <v>472.84599309817747</v>
          </cell>
          <cell r="AN27">
            <v>466.04647139142327</v>
          </cell>
          <cell r="AO27">
            <v>499.231202259062</v>
          </cell>
          <cell r="AP27">
            <v>539.98587099625627</v>
          </cell>
          <cell r="AQ27">
            <v>504.49658363633773</v>
          </cell>
          <cell r="AR27">
            <v>481.41063190171099</v>
          </cell>
          <cell r="AS27">
            <v>467.24900061864201</v>
          </cell>
          <cell r="AT27">
            <v>462.85748927455751</v>
          </cell>
          <cell r="AU27">
            <v>449.04255568996666</v>
          </cell>
          <cell r="AV27">
            <v>437.9528603026356</v>
          </cell>
          <cell r="AW27">
            <v>417.68208744267702</v>
          </cell>
          <cell r="AX27">
            <v>420.27951231213081</v>
          </cell>
          <cell r="AY27">
            <v>421.48844389696256</v>
          </cell>
          <cell r="AZ27">
            <v>433.62420881157766</v>
          </cell>
          <cell r="BA27">
            <v>420.57623710528077</v>
          </cell>
          <cell r="BB27">
            <v>427.9298855599535</v>
          </cell>
          <cell r="BC27">
            <v>455.28616639212947</v>
          </cell>
          <cell r="BD27" t="str">
            <v>.</v>
          </cell>
          <cell r="BE27" t="str">
            <v>.</v>
          </cell>
          <cell r="BF27" t="str">
            <v>.</v>
          </cell>
          <cell r="BG27" t="str">
            <v>.</v>
          </cell>
        </row>
        <row r="28">
          <cell r="D28">
            <v>107613</v>
          </cell>
          <cell r="E28">
            <v>106788</v>
          </cell>
          <cell r="F28">
            <v>107048</v>
          </cell>
          <cell r="G28">
            <v>106603</v>
          </cell>
          <cell r="H28">
            <v>105205</v>
          </cell>
          <cell r="I28">
            <v>103122</v>
          </cell>
          <cell r="J28">
            <v>107370</v>
          </cell>
          <cell r="K28">
            <v>106919</v>
          </cell>
          <cell r="L28">
            <v>108725</v>
          </cell>
          <cell r="M28">
            <v>107291</v>
          </cell>
          <cell r="N28">
            <v>107678</v>
          </cell>
          <cell r="O28">
            <v>109465</v>
          </cell>
          <cell r="P28">
            <v>109519</v>
          </cell>
          <cell r="Q28">
            <v>108569</v>
          </cell>
          <cell r="R28">
            <v>107109</v>
          </cell>
          <cell r="S28">
            <v>106746</v>
          </cell>
          <cell r="T28">
            <v>107209</v>
          </cell>
          <cell r="U28">
            <v>108852</v>
          </cell>
          <cell r="V28">
            <v>109994</v>
          </cell>
          <cell r="W28">
            <v>109542</v>
          </cell>
          <cell r="X28">
            <v>106321</v>
          </cell>
          <cell r="Y28">
            <v>101011</v>
          </cell>
          <cell r="Z28">
            <v>79058</v>
          </cell>
          <cell r="AA28">
            <v>69633</v>
          </cell>
          <cell r="AB28">
            <v>52549</v>
          </cell>
          <cell r="AC28">
            <v>46644</v>
          </cell>
          <cell r="AD28">
            <v>46108</v>
          </cell>
          <cell r="AE28">
            <v>45078</v>
          </cell>
          <cell r="AF28">
            <v>43245</v>
          </cell>
          <cell r="AG28">
            <v>42135</v>
          </cell>
          <cell r="AH28">
            <v>41558</v>
          </cell>
          <cell r="AI28">
            <v>40884</v>
          </cell>
          <cell r="AJ28">
            <v>42201</v>
          </cell>
          <cell r="AK28">
            <v>40978</v>
          </cell>
          <cell r="AL28">
            <v>40204</v>
          </cell>
          <cell r="AM28">
            <v>39662</v>
          </cell>
          <cell r="AN28">
            <v>38926</v>
          </cell>
          <cell r="AO28">
            <v>38956</v>
          </cell>
          <cell r="AP28">
            <v>37179</v>
          </cell>
          <cell r="AQ28">
            <v>35726</v>
          </cell>
          <cell r="AR28">
            <v>34156</v>
          </cell>
          <cell r="AS28">
            <v>31894</v>
          </cell>
          <cell r="AT28">
            <v>30821</v>
          </cell>
          <cell r="AU28">
            <v>30704</v>
          </cell>
          <cell r="AV28">
            <v>30512</v>
          </cell>
          <cell r="AW28">
            <v>29681</v>
          </cell>
          <cell r="AX28">
            <v>28816</v>
          </cell>
          <cell r="AY28">
            <v>28216.457414707293</v>
          </cell>
          <cell r="AZ28">
            <v>27192.232174594777</v>
          </cell>
          <cell r="BA28">
            <v>26276.348376705741</v>
          </cell>
          <cell r="BB28">
            <v>25579.576514323726</v>
          </cell>
          <cell r="BC28">
            <v>25132.273472511202</v>
          </cell>
          <cell r="BD28">
            <v>24729.909172705797</v>
          </cell>
          <cell r="BE28">
            <v>24485.621544422829</v>
          </cell>
          <cell r="BF28" t="str">
            <v>.</v>
          </cell>
          <cell r="BG28" t="str">
            <v>.</v>
          </cell>
        </row>
        <row r="29">
          <cell r="D29">
            <v>14.89515352519525</v>
          </cell>
          <cell r="E29">
            <v>11.922566045161609</v>
          </cell>
          <cell r="F29">
            <v>11.123652701237191</v>
          </cell>
          <cell r="G29">
            <v>8.1095521738270051</v>
          </cell>
          <cell r="H29">
            <v>8.7462546978645292</v>
          </cell>
          <cell r="I29">
            <v>8.9888432841083805</v>
          </cell>
          <cell r="J29">
            <v>11.046854280241639</v>
          </cell>
          <cell r="K29">
            <v>11.898748323647743</v>
          </cell>
          <cell r="L29">
            <v>13.934179652247156</v>
          </cell>
          <cell r="M29">
            <v>13.142422420918177</v>
          </cell>
          <cell r="N29">
            <v>14.399379371354323</v>
          </cell>
          <cell r="O29">
            <v>14.027889495412881</v>
          </cell>
          <cell r="P29">
            <v>13.555312018455002</v>
          </cell>
          <cell r="Q29">
            <v>13.75917724993595</v>
          </cell>
          <cell r="R29">
            <v>13.209045883562283</v>
          </cell>
          <cell r="S29">
            <v>12.727610682565023</v>
          </cell>
          <cell r="T29">
            <v>12.927491632638299</v>
          </cell>
          <cell r="U29">
            <v>13.062500804261944</v>
          </cell>
          <cell r="V29">
            <v>12.012851235006339</v>
          </cell>
          <cell r="W29">
            <v>9.8772536735614747</v>
          </cell>
          <cell r="X29">
            <v>7.8676589027415362</v>
          </cell>
          <cell r="Y29">
            <v>8.1788364468274377</v>
          </cell>
          <cell r="Z29">
            <v>8.2297252102818135</v>
          </cell>
          <cell r="AA29">
            <v>6.9983942006819753</v>
          </cell>
          <cell r="AB29">
            <v>7.8468622349861779</v>
          </cell>
          <cell r="AC29">
            <v>5.3610924966831419</v>
          </cell>
          <cell r="AD29">
            <v>5.2874233788415648</v>
          </cell>
          <cell r="AE29">
            <v>6.2105226819135417</v>
          </cell>
          <cell r="AF29">
            <v>5.8833869393732989</v>
          </cell>
          <cell r="AG29">
            <v>6.5401080534847456</v>
          </cell>
          <cell r="AH29">
            <v>5.7919026381735552</v>
          </cell>
          <cell r="AI29">
            <v>7.142927495163903</v>
          </cell>
          <cell r="AJ29">
            <v>7.0861308734287674</v>
          </cell>
          <cell r="AK29">
            <v>5.3279657171078902</v>
          </cell>
          <cell r="AL29">
            <v>5.4501824836801402</v>
          </cell>
          <cell r="AM29">
            <v>6.3550303496139824</v>
          </cell>
          <cell r="AN29">
            <v>5.8790902182477929</v>
          </cell>
          <cell r="AO29">
            <v>4.8283195823605878</v>
          </cell>
          <cell r="AP29">
            <v>8.1037239810435846</v>
          </cell>
          <cell r="AQ29">
            <v>8.2344875882557922</v>
          </cell>
          <cell r="AR29">
            <v>6.7932238900014177</v>
          </cell>
          <cell r="AS29">
            <v>6.2687032340158355</v>
          </cell>
          <cell r="AT29">
            <v>3.5739043096379595</v>
          </cell>
          <cell r="AU29">
            <v>2.8438466475533195</v>
          </cell>
          <cell r="AV29">
            <v>3.5154915483996878</v>
          </cell>
          <cell r="AW29">
            <v>3.4363728060811813</v>
          </cell>
          <cell r="AX29">
            <v>4.6575374775313181</v>
          </cell>
          <cell r="AY29">
            <v>6.4108017078842225</v>
          </cell>
          <cell r="AZ29">
            <v>8.204373881513483</v>
          </cell>
          <cell r="BA29">
            <v>5.9955165420430934</v>
          </cell>
          <cell r="BB29">
            <v>8.0091170140061845</v>
          </cell>
          <cell r="BC29">
            <v>9.0966114123109509</v>
          </cell>
          <cell r="BD29" t="str">
            <v>.</v>
          </cell>
          <cell r="BE29" t="str">
            <v>.</v>
          </cell>
          <cell r="BF29" t="str">
            <v>.</v>
          </cell>
          <cell r="BG29" t="str">
            <v>.</v>
          </cell>
        </row>
        <row r="30">
          <cell r="D30">
            <v>59.037659141970686</v>
          </cell>
          <cell r="E30">
            <v>62.547350814188022</v>
          </cell>
          <cell r="F30">
            <v>63.16756302149038</v>
          </cell>
          <cell r="G30">
            <v>64.690400332456036</v>
          </cell>
          <cell r="H30">
            <v>62.515803876062975</v>
          </cell>
          <cell r="I30">
            <v>61.93881436973723</v>
          </cell>
          <cell r="J30">
            <v>63.503757182849562</v>
          </cell>
          <cell r="K30">
            <v>63.458873491282972</v>
          </cell>
          <cell r="L30">
            <v>61.461404247638526</v>
          </cell>
          <cell r="M30">
            <v>64.029040498910518</v>
          </cell>
          <cell r="N30">
            <v>61.824772620462767</v>
          </cell>
          <cell r="O30">
            <v>61.372881773967308</v>
          </cell>
          <cell r="P30">
            <v>62.626204524744409</v>
          </cell>
          <cell r="Q30">
            <v>62.051678073418003</v>
          </cell>
          <cell r="R30">
            <v>61.202906989282106</v>
          </cell>
          <cell r="S30">
            <v>63.035345457773687</v>
          </cell>
          <cell r="T30">
            <v>61.153742462798945</v>
          </cell>
          <cell r="U30">
            <v>62.091595784380594</v>
          </cell>
          <cell r="V30">
            <v>63.738408332061042</v>
          </cell>
          <cell r="W30">
            <v>67.139036209185377</v>
          </cell>
          <cell r="X30">
            <v>68.398569633710252</v>
          </cell>
          <cell r="Y30">
            <v>68.908948534641539</v>
          </cell>
          <cell r="Z30">
            <v>65.316974074114768</v>
          </cell>
          <cell r="AA30">
            <v>69.603238813887387</v>
          </cell>
          <cell r="AB30">
            <v>69.280946044372271</v>
          </cell>
          <cell r="AC30">
            <v>71.088293283107035</v>
          </cell>
          <cell r="AD30">
            <v>69.03644800664685</v>
          </cell>
          <cell r="AE30">
            <v>69.341492010670706</v>
          </cell>
          <cell r="AF30">
            <v>68.477889200149775</v>
          </cell>
          <cell r="AG30">
            <v>68.448301322022516</v>
          </cell>
          <cell r="AH30">
            <v>65.815109042975237</v>
          </cell>
          <cell r="AI30">
            <v>68.747505247288672</v>
          </cell>
          <cell r="AJ30">
            <v>71.475544838539278</v>
          </cell>
          <cell r="AK30">
            <v>72.78365290180848</v>
          </cell>
          <cell r="AL30">
            <v>73.610204349163425</v>
          </cell>
          <cell r="AM30">
            <v>75.064476326884517</v>
          </cell>
          <cell r="AN30">
            <v>75.320909220920171</v>
          </cell>
          <cell r="AO30">
            <v>78.875903037088392</v>
          </cell>
          <cell r="AP30">
            <v>72.150695350363662</v>
          </cell>
          <cell r="AQ30">
            <v>74.468653486201063</v>
          </cell>
          <cell r="AR30">
            <v>75.536352650628587</v>
          </cell>
          <cell r="AS30">
            <v>75.883812024567419</v>
          </cell>
          <cell r="AT30">
            <v>78.524164181371091</v>
          </cell>
          <cell r="AU30">
            <v>77.342628441216107</v>
          </cell>
          <cell r="AV30">
            <v>77.844957156512947</v>
          </cell>
          <cell r="AW30">
            <v>78.22979426236796</v>
          </cell>
          <cell r="AX30">
            <v>77.111468349013009</v>
          </cell>
          <cell r="AY30">
            <v>75.600432319282262</v>
          </cell>
          <cell r="AZ30">
            <v>72.060164450244812</v>
          </cell>
          <cell r="BA30">
            <v>73.981150656658002</v>
          </cell>
          <cell r="BB30">
            <v>71.318478827364885</v>
          </cell>
          <cell r="BC30">
            <v>67.153692734003883</v>
          </cell>
          <cell r="BD30" t="str">
            <v>.</v>
          </cell>
          <cell r="BE30" t="str">
            <v>.</v>
          </cell>
          <cell r="BF30" t="str">
            <v>.</v>
          </cell>
          <cell r="BG30" t="str">
            <v>.</v>
          </cell>
        </row>
        <row r="31">
          <cell r="D31">
            <v>3.9584893548732216</v>
          </cell>
          <cell r="E31">
            <v>3.883996654695725</v>
          </cell>
          <cell r="F31">
            <v>5.8030675253967194</v>
          </cell>
          <cell r="G31">
            <v>7.0073021589852189</v>
          </cell>
          <cell r="H31">
            <v>7.9928644417118413</v>
          </cell>
          <cell r="I31">
            <v>7.8985599232711321</v>
          </cell>
          <cell r="J31">
            <v>6.4608810962133489</v>
          </cell>
          <cell r="K31">
            <v>6.0113991953509158</v>
          </cell>
          <cell r="L31">
            <v>6.3925154924493119</v>
          </cell>
          <cell r="M31">
            <v>5.7320234427830794</v>
          </cell>
          <cell r="N31">
            <v>5.1545697066873073</v>
          </cell>
          <cell r="O31">
            <v>5.0198545774527421</v>
          </cell>
          <cell r="P31">
            <v>5.3227657068815724</v>
          </cell>
          <cell r="Q31">
            <v>5.8863228781612555</v>
          </cell>
          <cell r="R31">
            <v>6.3738831022262472</v>
          </cell>
          <cell r="S31">
            <v>4.3042641761211122</v>
          </cell>
          <cell r="T31">
            <v>4.369439567593159</v>
          </cell>
          <cell r="U31">
            <v>4.5694946661347817</v>
          </cell>
          <cell r="V31">
            <v>3.896526316488214</v>
          </cell>
          <cell r="W31">
            <v>2.9538900187683512</v>
          </cell>
          <cell r="X31">
            <v>3.8188202699655291</v>
          </cell>
          <cell r="Y31">
            <v>2.8493334305983615</v>
          </cell>
          <cell r="Z31">
            <v>5.2216551530356483</v>
          </cell>
          <cell r="AA31">
            <v>2.9259764187049604</v>
          </cell>
          <cell r="AB31">
            <v>2.5652777907241191</v>
          </cell>
          <cell r="AC31">
            <v>3.9021703436060324</v>
          </cell>
          <cell r="AD31">
            <v>4.4873592981827768</v>
          </cell>
          <cell r="AE31">
            <v>4.0006999011092406</v>
          </cell>
          <cell r="AF31">
            <v>3.4427708533510164</v>
          </cell>
          <cell r="AG31">
            <v>3.5718059113138643</v>
          </cell>
          <cell r="AH31">
            <v>1.8962943833586126</v>
          </cell>
          <cell r="AI31">
            <v>3.6858864401478328</v>
          </cell>
          <cell r="AJ31">
            <v>2.6746993989392478</v>
          </cell>
          <cell r="AK31">
            <v>2.5460166698170288</v>
          </cell>
          <cell r="AL31">
            <v>3.1618554130637122</v>
          </cell>
          <cell r="AM31">
            <v>2.3080321395950709</v>
          </cell>
          <cell r="AN31">
            <v>2.0344463045374117</v>
          </cell>
          <cell r="AO31">
            <v>1.7521888113519208</v>
          </cell>
          <cell r="AP31">
            <v>1.7670821997551343</v>
          </cell>
          <cell r="AQ31">
            <v>2.2430795194701116</v>
          </cell>
          <cell r="AR31">
            <v>1.7452309061494831</v>
          </cell>
          <cell r="AS31">
            <v>1.6949122552471678</v>
          </cell>
          <cell r="AT31">
            <v>1.5897319907310636</v>
          </cell>
          <cell r="AU31">
            <v>2.2837327464232282</v>
          </cell>
          <cell r="AV31">
            <v>1.8111927758752064</v>
          </cell>
          <cell r="AW31">
            <v>0.93371363053488599</v>
          </cell>
          <cell r="AX31">
            <v>0.94760239721578288</v>
          </cell>
          <cell r="AY31">
            <v>1.0352694157363911</v>
          </cell>
          <cell r="AZ31">
            <v>1.48518779844964</v>
          </cell>
          <cell r="BA31">
            <v>1.1066806421955444</v>
          </cell>
          <cell r="BB31">
            <v>1.072052292375568</v>
          </cell>
          <cell r="BC31">
            <v>2.0396451720435502</v>
          </cell>
          <cell r="BD31" t="str">
            <v>.</v>
          </cell>
          <cell r="BE31" t="str">
            <v>.</v>
          </cell>
          <cell r="BF31" t="str">
            <v>.</v>
          </cell>
          <cell r="BG31" t="str">
            <v>.</v>
          </cell>
        </row>
        <row r="32">
          <cell r="D32">
            <v>22.108697977960844</v>
          </cell>
          <cell r="E32">
            <v>21.64608648595464</v>
          </cell>
          <cell r="F32">
            <v>19.905716751875705</v>
          </cell>
          <cell r="G32">
            <v>20.192745334731761</v>
          </cell>
          <cell r="H32">
            <v>20.745076984360654</v>
          </cell>
          <cell r="I32">
            <v>21.173782422883257</v>
          </cell>
          <cell r="J32">
            <v>18.988507440695447</v>
          </cell>
          <cell r="K32">
            <v>18.630978989718372</v>
          </cell>
          <cell r="L32">
            <v>18.211900607665001</v>
          </cell>
          <cell r="M32">
            <v>17.096513637388234</v>
          </cell>
          <cell r="N32">
            <v>18.62127830149559</v>
          </cell>
          <cell r="O32">
            <v>19.579374153167066</v>
          </cell>
          <cell r="P32">
            <v>18.495717749919017</v>
          </cell>
          <cell r="Q32">
            <v>18.302821798484793</v>
          </cell>
          <cell r="R32">
            <v>19.214164024929378</v>
          </cell>
          <cell r="S32">
            <v>19.932779683540176</v>
          </cell>
          <cell r="T32">
            <v>21.5493263369696</v>
          </cell>
          <cell r="U32">
            <v>20.276408745222682</v>
          </cell>
          <cell r="V32">
            <v>20.352214116444401</v>
          </cell>
          <cell r="W32">
            <v>20.029820098484798</v>
          </cell>
          <cell r="X32">
            <v>19.914951193582684</v>
          </cell>
          <cell r="Y32">
            <v>20.062881587932651</v>
          </cell>
          <cell r="Z32">
            <v>21.231638033546009</v>
          </cell>
          <cell r="AA32">
            <v>20.472390566725668</v>
          </cell>
          <cell r="AB32">
            <v>20.306913929917425</v>
          </cell>
          <cell r="AC32">
            <v>19.648443876603789</v>
          </cell>
          <cell r="AD32">
            <v>21.188769316328809</v>
          </cell>
          <cell r="AE32">
            <v>20.447285406306523</v>
          </cell>
          <cell r="AF32">
            <v>22.195945488747245</v>
          </cell>
          <cell r="AG32">
            <v>21.439784713178877</v>
          </cell>
          <cell r="AH32">
            <v>26.496686777882093</v>
          </cell>
          <cell r="AI32">
            <v>20.423680817399603</v>
          </cell>
          <cell r="AJ32">
            <v>18.7636248890927</v>
          </cell>
          <cell r="AK32">
            <v>19.342364711266612</v>
          </cell>
          <cell r="AL32">
            <v>17.777757754092704</v>
          </cell>
          <cell r="AM32">
            <v>16.272461183906437</v>
          </cell>
          <cell r="AN32">
            <v>16.765554256294635</v>
          </cell>
          <cell r="AO32">
            <v>14.543588569199095</v>
          </cell>
          <cell r="AP32">
            <v>17.978498468837611</v>
          </cell>
          <cell r="AQ32">
            <v>15.053779406073023</v>
          </cell>
          <cell r="AR32">
            <v>15.925192553220507</v>
          </cell>
          <cell r="AS32">
            <v>16.152543606258028</v>
          </cell>
          <cell r="AT32">
            <v>16.312176900185445</v>
          </cell>
          <cell r="AU32">
            <v>17.52979216480735</v>
          </cell>
          <cell r="AV32">
            <v>16.828358519212191</v>
          </cell>
          <cell r="AW32">
            <v>17.400119301015987</v>
          </cell>
          <cell r="AX32">
            <v>17.283391776239878</v>
          </cell>
          <cell r="AY32">
            <v>16.953496557097118</v>
          </cell>
          <cell r="AZ32">
            <v>18.250273869792036</v>
          </cell>
          <cell r="BA32">
            <v>18.916652159103368</v>
          </cell>
          <cell r="BB32">
            <v>19.600351866253352</v>
          </cell>
          <cell r="BC32">
            <v>21.710050681641597</v>
          </cell>
          <cell r="BD32" t="str">
            <v>.</v>
          </cell>
          <cell r="BE32" t="str">
            <v>.</v>
          </cell>
          <cell r="BF32" t="str">
            <v>.</v>
          </cell>
          <cell r="BG32" t="str">
            <v>.</v>
          </cell>
        </row>
        <row r="33">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v>5.8</v>
          </cell>
          <cell r="AA33">
            <v>8.25</v>
          </cell>
          <cell r="AB33">
            <v>14.3</v>
          </cell>
          <cell r="AC33">
            <v>21.8395832</v>
          </cell>
          <cell r="AD33">
            <v>33.485799999999998</v>
          </cell>
          <cell r="AE33">
            <v>374.524766</v>
          </cell>
          <cell r="AF33">
            <v>487.50599999999997</v>
          </cell>
          <cell r="AG33">
            <v>682</v>
          </cell>
          <cell r="AH33">
            <v>791.37</v>
          </cell>
          <cell r="AI33">
            <v>814.2</v>
          </cell>
          <cell r="AJ33">
            <v>944.5</v>
          </cell>
          <cell r="AK33">
            <v>1001.2739615819999</v>
          </cell>
          <cell r="AL33">
            <v>978.28800000000001</v>
          </cell>
          <cell r="AM33">
            <v>1050.5809999999999</v>
          </cell>
          <cell r="AN33">
            <v>1116.1199999999999</v>
          </cell>
          <cell r="AO33">
            <v>1414.77</v>
          </cell>
          <cell r="AP33">
            <v>1553.3710000000001</v>
          </cell>
          <cell r="AQ33">
            <v>1273.3514870000001</v>
          </cell>
          <cell r="AR33">
            <v>1229.8956019999998</v>
          </cell>
          <cell r="AS33">
            <v>1065.9870879999999</v>
          </cell>
          <cell r="AT33">
            <v>1099.2570694495</v>
          </cell>
          <cell r="AU33">
            <v>1195.5982831179726</v>
          </cell>
          <cell r="AV33">
            <v>1101.5635390510001</v>
          </cell>
          <cell r="AW33">
            <v>1116.3742849799999</v>
          </cell>
          <cell r="AX33">
            <v>1185.7615621679997</v>
          </cell>
          <cell r="AY33">
            <v>1254.7224260630003</v>
          </cell>
          <cell r="AZ33">
            <v>1635.12</v>
          </cell>
          <cell r="BA33">
            <v>1771.7959999999998</v>
          </cell>
          <cell r="BB33">
            <v>1918.472</v>
          </cell>
          <cell r="BC33">
            <v>2309.6800000000003</v>
          </cell>
          <cell r="BD33">
            <v>2858.0070000000001</v>
          </cell>
          <cell r="BE33">
            <v>2602.36</v>
          </cell>
          <cell r="BF33">
            <v>2602.36</v>
          </cell>
          <cell r="BG33" t="str">
            <v>.</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v>1015.4345935490537</v>
          </cell>
          <cell r="AA34">
            <v>956.01769531706884</v>
          </cell>
          <cell r="AB34">
            <v>959.74432583868986</v>
          </cell>
          <cell r="AC34">
            <v>902.66340798258625</v>
          </cell>
          <cell r="AD34">
            <v>883.77348767337094</v>
          </cell>
          <cell r="AE34">
            <v>942.14240276207499</v>
          </cell>
          <cell r="AF34">
            <v>922.11374992492927</v>
          </cell>
          <cell r="AG34">
            <v>1249.7843108250934</v>
          </cell>
          <cell r="AH34">
            <v>1352.8470558209274</v>
          </cell>
          <cell r="AI34">
            <v>1311.7483636686568</v>
          </cell>
          <cell r="AJ34">
            <v>1466.3396746434175</v>
          </cell>
          <cell r="AK34">
            <v>1519.9602827494223</v>
          </cell>
          <cell r="AL34">
            <v>1405.5231315247752</v>
          </cell>
          <cell r="AM34">
            <v>1417.1095635663826</v>
          </cell>
          <cell r="AN34">
            <v>1410.4299239523627</v>
          </cell>
          <cell r="AO34">
            <v>1609.3331683341996</v>
          </cell>
          <cell r="AP34">
            <v>1634.1418969177332</v>
          </cell>
          <cell r="AQ34">
            <v>1287.4545636555365</v>
          </cell>
          <cell r="AR34">
            <v>1229.8956019999998</v>
          </cell>
          <cell r="AS34">
            <v>1005.8520630653163</v>
          </cell>
          <cell r="AT34">
            <v>1021.3602769749285</v>
          </cell>
          <cell r="AU34">
            <v>1118.7375419741518</v>
          </cell>
          <cell r="AV34">
            <v>1026.0029001360531</v>
          </cell>
          <cell r="AW34">
            <v>1017.3543237290964</v>
          </cell>
          <cell r="AX34">
            <v>1056.8486952678293</v>
          </cell>
          <cell r="AY34">
            <v>1081.5130084119587</v>
          </cell>
          <cell r="AZ34">
            <v>1373.4220029418047</v>
          </cell>
          <cell r="BA34">
            <v>1452.9747168561858</v>
          </cell>
          <cell r="BB34">
            <v>1539.4737694386008</v>
          </cell>
          <cell r="BC34">
            <v>1811.7319993812437</v>
          </cell>
          <cell r="BD34">
            <v>2191.4372250894257</v>
          </cell>
          <cell r="BE34">
            <v>1950.5583679530903</v>
          </cell>
          <cell r="BF34">
            <v>1906.7088510341541</v>
          </cell>
          <cell r="BG34" t="str">
            <v>.</v>
          </cell>
        </row>
        <row r="35">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v>248.92703862660943</v>
          </cell>
          <cell r="AA35">
            <v>298.91304347826087</v>
          </cell>
          <cell r="AB35">
            <v>264.32532347504622</v>
          </cell>
          <cell r="AC35">
            <v>324.99379761904765</v>
          </cell>
          <cell r="AD35">
            <v>188.22821810005618</v>
          </cell>
          <cell r="AE35">
            <v>222.67956834532376</v>
          </cell>
          <cell r="AF35">
            <v>276.92910702113153</v>
          </cell>
          <cell r="AG35">
            <v>371.37878457852321</v>
          </cell>
          <cell r="AH35">
            <v>372.70757782696745</v>
          </cell>
          <cell r="AI35">
            <v>372.68274820341469</v>
          </cell>
          <cell r="AJ35">
            <v>454.7424169475205</v>
          </cell>
          <cell r="AK35">
            <v>577.86919927396548</v>
          </cell>
          <cell r="AL35">
            <v>621.09580344105143</v>
          </cell>
          <cell r="AM35">
            <v>667.41693666221954</v>
          </cell>
          <cell r="AN35">
            <v>715.78272301673826</v>
          </cell>
          <cell r="AO35">
            <v>989.97271009726398</v>
          </cell>
          <cell r="AP35">
            <v>1161.7463166554485</v>
          </cell>
          <cell r="AQ35">
            <v>905.2047252434777</v>
          </cell>
          <cell r="AR35">
            <v>832.47299444970884</v>
          </cell>
          <cell r="AS35">
            <v>757.90052470671867</v>
          </cell>
          <cell r="AT35">
            <v>722.19766733427502</v>
          </cell>
          <cell r="AU35">
            <v>811.36355087518029</v>
          </cell>
          <cell r="AV35">
            <v>747.23646248273235</v>
          </cell>
          <cell r="AW35">
            <v>632.72176659487639</v>
          </cell>
          <cell r="AX35">
            <v>670.66381099691137</v>
          </cell>
          <cell r="AY35">
            <v>722.99196239014827</v>
          </cell>
          <cell r="AZ35">
            <v>998.21467332320378</v>
          </cell>
          <cell r="BA35">
            <v>1060.152027242837</v>
          </cell>
          <cell r="BB35">
            <v>1163.3594434185097</v>
          </cell>
          <cell r="BC35">
            <v>1408.7504918407687</v>
          </cell>
          <cell r="BD35">
            <v>1758.1844850304053</v>
          </cell>
          <cell r="BE35">
            <v>1607.9436830367033</v>
          </cell>
          <cell r="BF35">
            <v>1615.0022718687499</v>
          </cell>
          <cell r="BG35" t="str">
            <v>.</v>
          </cell>
        </row>
        <row r="36">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v>687.31189491610508</v>
          </cell>
          <cell r="AA36">
            <v>647.09469021055156</v>
          </cell>
          <cell r="AB36">
            <v>649.61711509319741</v>
          </cell>
          <cell r="AC36">
            <v>610.98105318978355</v>
          </cell>
          <cell r="AD36">
            <v>598.19513176754492</v>
          </cell>
          <cell r="AE36">
            <v>637.70299361180116</v>
          </cell>
          <cell r="AF36">
            <v>624.14630426758447</v>
          </cell>
          <cell r="AG36">
            <v>845.93496062345559</v>
          </cell>
          <cell r="AH36">
            <v>915.69450102946212</v>
          </cell>
          <cell r="AI36">
            <v>887.87624453002354</v>
          </cell>
          <cell r="AJ36">
            <v>992.51365550522371</v>
          </cell>
          <cell r="AK36">
            <v>1028.8075556717356</v>
          </cell>
          <cell r="AL36">
            <v>951.34908049598971</v>
          </cell>
          <cell r="AM36">
            <v>959.19152806713316</v>
          </cell>
          <cell r="AN36">
            <v>954.6703153867353</v>
          </cell>
          <cell r="AO36">
            <v>1089.3009126399077</v>
          </cell>
          <cell r="AP36">
            <v>1106.0930668185549</v>
          </cell>
          <cell r="AQ36">
            <v>871.43262735585245</v>
          </cell>
          <cell r="AR36">
            <v>832.47299444970884</v>
          </cell>
          <cell r="AS36">
            <v>680.82581769684327</v>
          </cell>
          <cell r="AT36">
            <v>691.32278122033881</v>
          </cell>
          <cell r="AU36">
            <v>757.23402055919303</v>
          </cell>
          <cell r="AV36">
            <v>694.46520924330116</v>
          </cell>
          <cell r="AW36">
            <v>688.61129262833117</v>
          </cell>
          <cell r="AX36">
            <v>715.34364103684118</v>
          </cell>
          <cell r="AY36">
            <v>732.03804549340646</v>
          </cell>
          <cell r="AZ36">
            <v>929.62095772424846</v>
          </cell>
          <cell r="BA36">
            <v>983.46738652780948</v>
          </cell>
          <cell r="BB36">
            <v>1042.0155472036015</v>
          </cell>
          <cell r="BC36">
            <v>1226.2975493307456</v>
          </cell>
          <cell r="BD36">
            <v>1483.3066367195247</v>
          </cell>
          <cell r="BE36">
            <v>1320.264226311825</v>
          </cell>
          <cell r="BF36">
            <v>1290.5840334602369</v>
          </cell>
          <cell r="BG36" t="str">
            <v>.</v>
          </cell>
        </row>
        <row r="37">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v>1.9993116521187348</v>
          </cell>
          <cell r="AA37">
            <v>1.9106077844975611</v>
          </cell>
          <cell r="AB37">
            <v>1.8838107825053543</v>
          </cell>
          <cell r="AC37">
            <v>1.7225013710395578</v>
          </cell>
          <cell r="AD37">
            <v>1.5447625554148559</v>
          </cell>
          <cell r="AE37">
            <v>1.9861638905938259</v>
          </cell>
          <cell r="AF37">
            <v>1.8533400019715525</v>
          </cell>
          <cell r="AG37">
            <v>2.7425148479596633</v>
          </cell>
          <cell r="AH37">
            <v>2.8336296570269655</v>
          </cell>
          <cell r="AI37">
            <v>2.6477201898098452</v>
          </cell>
          <cell r="AJ37">
            <v>2.7938677085101342</v>
          </cell>
          <cell r="AK37">
            <v>2.754030198638572</v>
          </cell>
          <cell r="AL37">
            <v>2.3926990963981836</v>
          </cell>
          <cell r="AM37">
            <v>2.2520022336583665</v>
          </cell>
          <cell r="AN37">
            <v>2.097218098549261</v>
          </cell>
          <cell r="AO37">
            <v>2.2292492702198068</v>
          </cell>
          <cell r="AP37">
            <v>2.1350458601968634</v>
          </cell>
          <cell r="AQ37">
            <v>1.744655019939958</v>
          </cell>
          <cell r="AR37">
            <v>1.6448774596014564</v>
          </cell>
          <cell r="AS37">
            <v>1.3199614386826006</v>
          </cell>
          <cell r="AT37">
            <v>1.3398979740633319</v>
          </cell>
          <cell r="AU37">
            <v>1.4604322457294225</v>
          </cell>
          <cell r="AV37">
            <v>1.315206228030033</v>
          </cell>
          <cell r="AW37">
            <v>1.26036958674783</v>
          </cell>
          <cell r="AX37">
            <v>1.2597069972472348</v>
          </cell>
          <cell r="AY37">
            <v>1.2417775661681614</v>
          </cell>
          <cell r="AZ37">
            <v>1.5230148012419953</v>
          </cell>
          <cell r="BA37">
            <v>1.5534011704875004</v>
          </cell>
          <cell r="BB37">
            <v>1.5886278205601156</v>
          </cell>
          <cell r="BC37">
            <v>1.818647509315275</v>
          </cell>
          <cell r="BD37">
            <v>2.1398921844768579</v>
          </cell>
          <cell r="BE37">
            <v>1.8528044373444905</v>
          </cell>
          <cell r="BF37">
            <v>1.7618340593775581</v>
          </cell>
          <cell r="BG37" t="str">
            <v>.</v>
          </cell>
        </row>
        <row r="38">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v>-5.8513762096991773</v>
          </cell>
          <cell r="AB38">
            <v>0.3898076928780192</v>
          </cell>
          <cell r="AC38">
            <v>-5.9475129281147288</v>
          </cell>
          <cell r="AD38">
            <v>-2.0926870572313794</v>
          </cell>
          <cell r="AE38">
            <v>6.6045107601458541</v>
          </cell>
          <cell r="AF38">
            <v>-2.1258625849370327</v>
          </cell>
          <cell r="AG38">
            <v>35.534722362272575</v>
          </cell>
          <cell r="AH38">
            <v>8.2464425343756531</v>
          </cell>
          <cell r="AI38">
            <v>-3.0379407617020959</v>
          </cell>
          <cell r="AJ38">
            <v>11.785134653601137</v>
          </cell>
          <cell r="AK38">
            <v>3.6567658253565449</v>
          </cell>
          <cell r="AL38">
            <v>-7.5289566788971811</v>
          </cell>
          <cell r="AM38">
            <v>0.82435014990025479</v>
          </cell>
          <cell r="AN38">
            <v>-0.47135661107313709</v>
          </cell>
          <cell r="AO38">
            <v>14.102313131903955</v>
          </cell>
          <cell r="AP38">
            <v>1.5415533011857718</v>
          </cell>
          <cell r="AQ38">
            <v>-21.215252721694945</v>
          </cell>
          <cell r="AR38">
            <v>-4.470756738172299</v>
          </cell>
          <cell r="AS38">
            <v>-18.216468013248775</v>
          </cell>
          <cell r="AT38">
            <v>1.5417986878061507</v>
          </cell>
          <cell r="AU38">
            <v>9.534075995948843</v>
          </cell>
          <cell r="AV38">
            <v>-8.2892223027088985</v>
          </cell>
          <cell r="AW38">
            <v>-0.84293878758138208</v>
          </cell>
          <cell r="AX38">
            <v>3.8820665148369127</v>
          </cell>
          <cell r="AY38">
            <v>2.3337600977856976</v>
          </cell>
          <cell r="AZ38">
            <v>26.990798285308749</v>
          </cell>
          <cell r="BA38">
            <v>5.7922993620302288</v>
          </cell>
          <cell r="BB38">
            <v>5.9532386612737298</v>
          </cell>
          <cell r="BC38">
            <v>17.685149000098079</v>
          </cell>
          <cell r="BD38">
            <v>20.958134306722066</v>
          </cell>
          <cell r="BE38">
            <v>-10.991821001238399</v>
          </cell>
          <cell r="BF38">
            <v>-2.2480494631366366</v>
          </cell>
          <cell r="BG38" t="str">
            <v>.</v>
          </cell>
        </row>
        <row r="39">
          <cell r="D39" t="str">
            <v>.</v>
          </cell>
          <cell r="E39" t="str">
            <v>.</v>
          </cell>
          <cell r="F39" t="str">
            <v>.</v>
          </cell>
          <cell r="G39" t="str">
            <v>.</v>
          </cell>
          <cell r="H39" t="str">
            <v>.</v>
          </cell>
          <cell r="I39" t="str">
            <v>.</v>
          </cell>
          <cell r="J39" t="str">
            <v>.</v>
          </cell>
          <cell r="K39" t="str">
            <v>.</v>
          </cell>
          <cell r="L39" t="str">
            <v>.</v>
          </cell>
          <cell r="M39" t="str">
            <v>.</v>
          </cell>
          <cell r="N39">
            <v>38763.368079057807</v>
          </cell>
          <cell r="O39">
            <v>40817.652633003927</v>
          </cell>
          <cell r="P39">
            <v>42532.15107621497</v>
          </cell>
          <cell r="Q39">
            <v>43808.041153377548</v>
          </cell>
          <cell r="R39">
            <v>45823.06755110329</v>
          </cell>
          <cell r="S39">
            <v>46648.165696493837</v>
          </cell>
          <cell r="T39">
            <v>49120.075808853391</v>
          </cell>
          <cell r="U39">
            <v>51428.861513469608</v>
          </cell>
          <cell r="V39">
            <v>52663.462840124543</v>
          </cell>
          <cell r="W39">
            <v>52400.162447542993</v>
          </cell>
          <cell r="X39">
            <v>47631.650196290771</v>
          </cell>
          <cell r="Y39">
            <v>37065.358061459323</v>
          </cell>
          <cell r="Z39">
            <v>34377.426560173277</v>
          </cell>
          <cell r="AA39">
            <v>33868.525788547449</v>
          </cell>
          <cell r="AB39">
            <v>34484.201976445103</v>
          </cell>
          <cell r="AC39">
            <v>35470.569920129958</v>
          </cell>
          <cell r="AD39">
            <v>38724.082848246915</v>
          </cell>
          <cell r="AE39">
            <v>32107.269527548393</v>
          </cell>
          <cell r="AF39">
            <v>33676.837687829968</v>
          </cell>
          <cell r="AG39">
            <v>30845.228103424932</v>
          </cell>
          <cell r="AH39">
            <v>32315.249763097334</v>
          </cell>
          <cell r="AI39">
            <v>33533.613104101802</v>
          </cell>
          <cell r="AJ39">
            <v>35524.719101123592</v>
          </cell>
          <cell r="AK39">
            <v>37356.436983890613</v>
          </cell>
          <cell r="AL39">
            <v>39760.498172465137</v>
          </cell>
          <cell r="AM39">
            <v>42592.832002165967</v>
          </cell>
          <cell r="AN39">
            <v>45520.793285501553</v>
          </cell>
          <cell r="AO39">
            <v>48864.024637877352</v>
          </cell>
          <cell r="AP39">
            <v>51806.524976309738</v>
          </cell>
          <cell r="AQ39">
            <v>49948.707188303779</v>
          </cell>
          <cell r="AR39">
            <v>50610.031135779063</v>
          </cell>
          <cell r="AS39">
            <v>51579.220251793689</v>
          </cell>
          <cell r="AT39">
            <v>51595.180722891564</v>
          </cell>
          <cell r="AU39">
            <v>51849.993231352368</v>
          </cell>
          <cell r="AV39">
            <v>52802.761608230678</v>
          </cell>
          <cell r="AW39">
            <v>54635.664004331928</v>
          </cell>
          <cell r="AX39">
            <v>56786.510085284957</v>
          </cell>
          <cell r="AY39">
            <v>58950.81900636253</v>
          </cell>
          <cell r="AZ39">
            <v>61038.209015838635</v>
          </cell>
          <cell r="BA39">
            <v>63310.586164884255</v>
          </cell>
          <cell r="BB39">
            <v>65592.175443346408</v>
          </cell>
          <cell r="BC39">
            <v>67429.094590872613</v>
          </cell>
          <cell r="BD39">
            <v>69316.886499221</v>
          </cell>
          <cell r="BE39">
            <v>71257.613577614145</v>
          </cell>
          <cell r="BF39">
            <v>73252.303563491674</v>
          </cell>
          <cell r="BG39" t="str">
            <v>.</v>
          </cell>
        </row>
        <row r="40">
          <cell r="D40" t="str">
            <v>.</v>
          </cell>
          <cell r="E40" t="str">
            <v>.</v>
          </cell>
          <cell r="F40" t="str">
            <v>.</v>
          </cell>
          <cell r="G40" t="str">
            <v>.</v>
          </cell>
          <cell r="H40" t="str">
            <v>.</v>
          </cell>
          <cell r="I40" t="str">
            <v>.</v>
          </cell>
          <cell r="J40" t="str">
            <v>.</v>
          </cell>
          <cell r="K40" t="str">
            <v>.</v>
          </cell>
          <cell r="L40" t="str">
            <v>.</v>
          </cell>
          <cell r="M40" t="str">
            <v>.</v>
          </cell>
          <cell r="N40">
            <v>4374.3401204258407</v>
          </cell>
          <cell r="O40">
            <v>4590.8351709918934</v>
          </cell>
          <cell r="P40">
            <v>4769.538117897845</v>
          </cell>
          <cell r="Q40">
            <v>4900.3719296222716</v>
          </cell>
          <cell r="R40">
            <v>5113.7941166180917</v>
          </cell>
          <cell r="S40">
            <v>5205.9506742717649</v>
          </cell>
          <cell r="T40">
            <v>5483.2706150455697</v>
          </cell>
          <cell r="U40">
            <v>5732.5608654686102</v>
          </cell>
          <cell r="V40">
            <v>5863.5839752445809</v>
          </cell>
          <cell r="W40">
            <v>5902.9320411896069</v>
          </cell>
          <cell r="X40">
            <v>5463.4103203939731</v>
          </cell>
          <cell r="Y40">
            <v>4293.7986471113518</v>
          </cell>
          <cell r="Z40">
            <v>4025.4126485841234</v>
          </cell>
          <cell r="AA40">
            <v>3997.5597876075508</v>
          </cell>
          <cell r="AB40">
            <v>4084.0639036009647</v>
          </cell>
          <cell r="AC40">
            <v>4219.6377046741172</v>
          </cell>
          <cell r="AD40">
            <v>4630.4998246104387</v>
          </cell>
          <cell r="AE40">
            <v>3862.7284812986891</v>
          </cell>
          <cell r="AF40">
            <v>4078.684051287481</v>
          </cell>
          <cell r="AG40">
            <v>3756.7477368852697</v>
          </cell>
          <cell r="AH40">
            <v>3955.27262750926</v>
          </cell>
          <cell r="AI40">
            <v>4237.6269197555766</v>
          </cell>
          <cell r="AJ40">
            <v>4514.5724435592774</v>
          </cell>
          <cell r="AK40">
            <v>4774.8642541107392</v>
          </cell>
          <cell r="AL40">
            <v>5109.8419994531841</v>
          </cell>
          <cell r="AM40">
            <v>5503.0209695430131</v>
          </cell>
          <cell r="AN40">
            <v>5912.5438413592319</v>
          </cell>
          <cell r="AO40">
            <v>6379.3153620841058</v>
          </cell>
          <cell r="AP40">
            <v>6795.7243456082242</v>
          </cell>
          <cell r="AQ40">
            <v>6585.082548130853</v>
          </cell>
          <cell r="AR40">
            <v>6717.2926892619034</v>
          </cell>
          <cell r="AS40">
            <v>7019.1758197840445</v>
          </cell>
          <cell r="AT40">
            <v>7062.1348970339768</v>
          </cell>
          <cell r="AU40">
            <v>7136.8392031174126</v>
          </cell>
          <cell r="AV40">
            <v>7309.4130915027918</v>
          </cell>
          <cell r="AW40">
            <v>7611.5547673278916</v>
          </cell>
          <cell r="AX40">
            <v>7966.883294651795</v>
          </cell>
          <cell r="AY40">
            <v>8331.1525669857092</v>
          </cell>
          <cell r="AZ40">
            <v>8660.7938332655522</v>
          </cell>
          <cell r="BA40">
            <v>9010.2553382364258</v>
          </cell>
          <cell r="BB40">
            <v>9363.0557469963842</v>
          </cell>
          <cell r="BC40">
            <v>9682.5545445393182</v>
          </cell>
          <cell r="BD40">
            <v>10014.69040842357</v>
          </cell>
          <cell r="BE40">
            <v>10357.099241607832</v>
          </cell>
          <cell r="BF40">
            <v>10679.058941987529</v>
          </cell>
          <cell r="BG40" t="str">
            <v>.</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v>80.480544129003761</v>
          </cell>
          <cell r="AA41">
            <v>76.377688491974027</v>
          </cell>
          <cell r="AB41">
            <v>76.936036180444034</v>
          </cell>
          <cell r="AC41">
            <v>72.683317315913811</v>
          </cell>
          <cell r="AD41">
            <v>71.530227419132643</v>
          </cell>
          <cell r="AE41">
            <v>76.720118287237852</v>
          </cell>
          <cell r="AF41">
            <v>75.591883076544804</v>
          </cell>
          <cell r="AG41">
            <v>103.02936448446714</v>
          </cell>
          <cell r="AH41">
            <v>112.0777781893721</v>
          </cell>
          <cell r="AI41">
            <v>112.20050352318547</v>
          </cell>
          <cell r="AJ41">
            <v>126.13118167789956</v>
          </cell>
          <cell r="AK41">
            <v>131.50120350220814</v>
          </cell>
          <cell r="AL41">
            <v>122.26314334829121</v>
          </cell>
          <cell r="AM41">
            <v>123.92815515279696</v>
          </cell>
          <cell r="AN41">
            <v>123.9989395256455</v>
          </cell>
          <cell r="AO41">
            <v>142.21084115427996</v>
          </cell>
          <cell r="AP41">
            <v>145.09183131129876</v>
          </cell>
          <cell r="AQ41">
            <v>114.88697324315501</v>
          </cell>
          <cell r="AR41">
            <v>110.49123334112554</v>
          </cell>
          <cell r="AS41">
            <v>92.650414134482702</v>
          </cell>
          <cell r="AT41">
            <v>94.625402410977813</v>
          </cell>
          <cell r="AU41">
            <v>104.22870104818544</v>
          </cell>
          <cell r="AV41">
            <v>96.133856211887291</v>
          </cell>
          <cell r="AW41">
            <v>95.933721366055281</v>
          </cell>
          <cell r="AX41">
            <v>100.3593863252497</v>
          </cell>
          <cell r="AY41">
            <v>103.45438358007144</v>
          </cell>
          <cell r="AZ41">
            <v>131.90517198568833</v>
          </cell>
          <cell r="BA41">
            <v>139.96541188807711</v>
          </cell>
          <cell r="BB41">
            <v>148.74410845133735</v>
          </cell>
          <cell r="BC41">
            <v>176.09153706235725</v>
          </cell>
          <cell r="BD41">
            <v>214.30357734940949</v>
          </cell>
          <cell r="BE41">
            <v>191.89679432868246</v>
          </cell>
          <cell r="BF41">
            <v>188.14729766094098</v>
          </cell>
          <cell r="BG41" t="str">
            <v>.</v>
          </cell>
        </row>
        <row r="42">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v>99400</v>
          </cell>
          <cell r="AB42">
            <v>101900</v>
          </cell>
          <cell r="AC42">
            <v>101900</v>
          </cell>
          <cell r="AD42">
            <v>103500</v>
          </cell>
          <cell r="AE42">
            <v>100731</v>
          </cell>
          <cell r="AF42">
            <v>93501</v>
          </cell>
          <cell r="AG42">
            <v>85797</v>
          </cell>
          <cell r="AH42">
            <v>77875</v>
          </cell>
          <cell r="AI42">
            <v>60785</v>
          </cell>
          <cell r="AJ42">
            <v>52630</v>
          </cell>
          <cell r="AK42">
            <v>44105</v>
          </cell>
          <cell r="AL42">
            <v>42192</v>
          </cell>
          <cell r="AM42">
            <v>42654</v>
          </cell>
          <cell r="AN42">
            <v>40833</v>
          </cell>
          <cell r="AO42">
            <v>37321</v>
          </cell>
          <cell r="AP42">
            <v>29327</v>
          </cell>
          <cell r="AQ42">
            <v>31781</v>
          </cell>
          <cell r="AR42">
            <v>29803</v>
          </cell>
          <cell r="AS42">
            <v>28940</v>
          </cell>
          <cell r="AT42">
            <v>25720</v>
          </cell>
          <cell r="AU42">
            <v>28011</v>
          </cell>
          <cell r="AV42">
            <v>27498</v>
          </cell>
          <cell r="AW42">
            <v>24857</v>
          </cell>
          <cell r="AX42">
            <v>24725</v>
          </cell>
          <cell r="AY42">
            <v>24628</v>
          </cell>
          <cell r="AZ42">
            <v>25447</v>
          </cell>
          <cell r="BA42" t="str">
            <v>.</v>
          </cell>
          <cell r="BB42" t="str">
            <v>.</v>
          </cell>
          <cell r="BC42" t="str">
            <v>.</v>
          </cell>
          <cell r="BD42" t="str">
            <v>.</v>
          </cell>
          <cell r="BE42" t="str">
            <v>.</v>
          </cell>
          <cell r="BF42" t="str">
            <v>.</v>
          </cell>
          <cell r="BG42" t="str">
            <v>.</v>
          </cell>
        </row>
        <row r="43">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v>0</v>
          </cell>
          <cell r="AD43">
            <v>0</v>
          </cell>
          <cell r="AE43">
            <v>5.3034677017861083E-2</v>
          </cell>
          <cell r="AF43">
            <v>5.0871168765102386E-2</v>
          </cell>
          <cell r="AG43">
            <v>0.93052643671558632</v>
          </cell>
          <cell r="AH43">
            <v>11.108000151561223</v>
          </cell>
          <cell r="AI43">
            <v>4.7285679194301151</v>
          </cell>
          <cell r="AJ43">
            <v>11.942826892535733</v>
          </cell>
          <cell r="AK43">
            <v>8.4265023377510726</v>
          </cell>
          <cell r="AL43">
            <v>17.597169749603392</v>
          </cell>
          <cell r="AM43">
            <v>16.587964183627921</v>
          </cell>
          <cell r="AN43">
            <v>14.137584076021659</v>
          </cell>
          <cell r="AO43">
            <v>23.956605084976946</v>
          </cell>
          <cell r="AP43">
            <v>21.419106480997989</v>
          </cell>
          <cell r="AQ43">
            <v>14.209376817573071</v>
          </cell>
          <cell r="AR43">
            <v>15.406091516375715</v>
          </cell>
          <cell r="AS43">
            <v>6.3286627726957994</v>
          </cell>
          <cell r="AT43">
            <v>3.6845935228129751</v>
          </cell>
          <cell r="AU43">
            <v>4.5165624957685884</v>
          </cell>
          <cell r="AV43">
            <v>1.0275578746689022</v>
          </cell>
          <cell r="AW43">
            <v>3.4716710588415549</v>
          </cell>
          <cell r="AX43">
            <v>9.1503310666961433</v>
          </cell>
          <cell r="AY43">
            <v>8.0958278612053451</v>
          </cell>
          <cell r="AZ43">
            <v>28.862603356328584</v>
          </cell>
          <cell r="BA43">
            <v>28.303688178548772</v>
          </cell>
          <cell r="BB43">
            <v>29.586877212698436</v>
          </cell>
          <cell r="BC43">
            <v>28.114455032731808</v>
          </cell>
          <cell r="BD43">
            <v>33.339479574402723</v>
          </cell>
          <cell r="BE43">
            <v>20.725253231682011</v>
          </cell>
          <cell r="BF43">
            <v>20.725253231682011</v>
          </cell>
          <cell r="BG43" t="str">
            <v>.</v>
          </cell>
        </row>
        <row r="44">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v>40.664369177645248</v>
          </cell>
          <cell r="AD44">
            <v>35.392411111575647</v>
          </cell>
          <cell r="AE44">
            <v>45.486016003545139</v>
          </cell>
          <cell r="AF44">
            <v>52.359277424277856</v>
          </cell>
          <cell r="AG44">
            <v>76.092076165312037</v>
          </cell>
          <cell r="AH44">
            <v>58.640799545154309</v>
          </cell>
          <cell r="AI44">
            <v>53.954802259887003</v>
          </cell>
          <cell r="AJ44">
            <v>62.519851773425096</v>
          </cell>
          <cell r="AK44">
            <v>63.021821076321096</v>
          </cell>
          <cell r="AL44">
            <v>53.416785241155971</v>
          </cell>
          <cell r="AM44">
            <v>50.193083636578237</v>
          </cell>
          <cell r="AN44">
            <v>51.785543090557049</v>
          </cell>
          <cell r="AO44">
            <v>44.828631023817223</v>
          </cell>
          <cell r="AP44">
            <v>44.947147451008767</v>
          </cell>
          <cell r="AQ44">
            <v>59.210873486025932</v>
          </cell>
          <cell r="AR44">
            <v>64.29878484922007</v>
          </cell>
          <cell r="AS44">
            <v>67.361437120896923</v>
          </cell>
          <cell r="AT44">
            <v>64.705891197607301</v>
          </cell>
          <cell r="AU44">
            <v>65.372890689897204</v>
          </cell>
          <cell r="AV44">
            <v>72.838440280479588</v>
          </cell>
          <cell r="AW44">
            <v>73.661692488261906</v>
          </cell>
          <cell r="AX44">
            <v>65.642790747227835</v>
          </cell>
          <cell r="AY44">
            <v>68.330130530396033</v>
          </cell>
          <cell r="AZ44">
            <v>58.038036352072027</v>
          </cell>
          <cell r="BA44">
            <v>59.051215828458822</v>
          </cell>
          <cell r="BB44">
            <v>56.705520330763228</v>
          </cell>
          <cell r="BC44">
            <v>48.130490472328205</v>
          </cell>
          <cell r="BD44">
            <v>44.078767123702484</v>
          </cell>
          <cell r="BE44">
            <v>54.473868911531135</v>
          </cell>
          <cell r="BF44">
            <v>54.473868911531135</v>
          </cell>
          <cell r="BG44" t="str">
            <v>.</v>
          </cell>
        </row>
        <row r="45">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v>0.37594816893898009</v>
          </cell>
          <cell r="AF45">
            <v>0.52592173224534677</v>
          </cell>
          <cell r="AG45">
            <v>4.9872196214710351</v>
          </cell>
          <cell r="AH45">
            <v>1.4834495562850518</v>
          </cell>
          <cell r="AI45">
            <v>7.4797347089167276</v>
          </cell>
          <cell r="AJ45">
            <v>1.0058231868713605</v>
          </cell>
          <cell r="AK45">
            <v>0.14034261490029962</v>
          </cell>
          <cell r="AL45">
            <v>0.31483571300067054</v>
          </cell>
          <cell r="AM45">
            <v>0.8297313581722876</v>
          </cell>
          <cell r="AN45">
            <v>0.57906841931255437</v>
          </cell>
          <cell r="AO45">
            <v>2.0728409616172323</v>
          </cell>
          <cell r="AP45">
            <v>4.3013938807997478</v>
          </cell>
          <cell r="AQ45">
            <v>6.0647084319146831</v>
          </cell>
          <cell r="AR45">
            <v>2.3850742251861474</v>
          </cell>
          <cell r="AS45">
            <v>1.5321165878887271</v>
          </cell>
          <cell r="AT45">
            <v>0.76311932696516316</v>
          </cell>
          <cell r="AU45">
            <v>0.4662174417199284</v>
          </cell>
          <cell r="AV45">
            <v>0.62786851505256525</v>
          </cell>
          <cell r="AW45">
            <v>1.2650418887293711</v>
          </cell>
          <cell r="AX45">
            <v>0.63284887446341553</v>
          </cell>
          <cell r="AY45">
            <v>0.8326769788265036</v>
          </cell>
          <cell r="AZ45">
            <v>0.47970791134595631</v>
          </cell>
          <cell r="BA45">
            <v>0.49454818726309357</v>
          </cell>
          <cell r="BB45">
            <v>0.45531261337147483</v>
          </cell>
          <cell r="BC45">
            <v>0.41681098680336665</v>
          </cell>
          <cell r="BD45">
            <v>0.51535912963124297</v>
          </cell>
          <cell r="BE45">
            <v>0.49589603283173733</v>
          </cell>
          <cell r="BF45">
            <v>0.49589607125839619</v>
          </cell>
          <cell r="BG45" t="str">
            <v>.</v>
          </cell>
        </row>
        <row r="46">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57.477207948516124</v>
          </cell>
          <cell r="AD46">
            <v>60.019223073661067</v>
          </cell>
          <cell r="AE46">
            <v>54.085001150498016</v>
          </cell>
          <cell r="AF46">
            <v>47.063929674711702</v>
          </cell>
          <cell r="AG46">
            <v>17.990177776501337</v>
          </cell>
          <cell r="AH46">
            <v>28.767750746999411</v>
          </cell>
          <cell r="AI46">
            <v>33.836895111766147</v>
          </cell>
          <cell r="AJ46">
            <v>24.531498147167813</v>
          </cell>
          <cell r="AK46">
            <v>28.411333971027545</v>
          </cell>
          <cell r="AL46">
            <v>28.671209296239958</v>
          </cell>
          <cell r="AM46">
            <v>32.389220821621564</v>
          </cell>
          <cell r="AN46">
            <v>33.497804414108735</v>
          </cell>
          <cell r="AO46">
            <v>29.141922929588588</v>
          </cell>
          <cell r="AP46">
            <v>29.332352187193493</v>
          </cell>
          <cell r="AQ46">
            <v>20.515041264486307</v>
          </cell>
          <cell r="AR46">
            <v>17.910049409218068</v>
          </cell>
          <cell r="AS46">
            <v>24.777783518518568</v>
          </cell>
          <cell r="AT46">
            <v>30.845540556705693</v>
          </cell>
          <cell r="AU46">
            <v>29.644329372614262</v>
          </cell>
          <cell r="AV46">
            <v>25.506133329798946</v>
          </cell>
          <cell r="AW46">
            <v>21.601594564167193</v>
          </cell>
          <cell r="AX46">
            <v>24.574029311612623</v>
          </cell>
          <cell r="AY46">
            <v>22.741364629572104</v>
          </cell>
          <cell r="AZ46">
            <v>12.619652380253436</v>
          </cell>
          <cell r="BA46">
            <v>12.150547805729328</v>
          </cell>
          <cell r="BB46">
            <v>13.252289843166855</v>
          </cell>
          <cell r="BC46">
            <v>23.338243508136628</v>
          </cell>
          <cell r="BD46">
            <v>22.06639417226355</v>
          </cell>
          <cell r="BE46">
            <v>24.304981823955121</v>
          </cell>
          <cell r="BF46">
            <v>24.304981785528451</v>
          </cell>
          <cell r="BG46" t="str">
            <v>.</v>
          </cell>
        </row>
        <row r="47">
          <cell r="D47">
            <v>1998.8</v>
          </cell>
          <cell r="E47">
            <v>2156.5</v>
          </cell>
          <cell r="F47">
            <v>2242.6999999999998</v>
          </cell>
          <cell r="G47">
            <v>2537.5</v>
          </cell>
          <cell r="H47">
            <v>2859</v>
          </cell>
          <cell r="I47">
            <v>3360.2</v>
          </cell>
          <cell r="J47">
            <v>3787.7</v>
          </cell>
          <cell r="K47">
            <v>4298.6000000000004</v>
          </cell>
          <cell r="L47">
            <v>4656.6000000000004</v>
          </cell>
          <cell r="M47">
            <v>5011.5</v>
          </cell>
          <cell r="N47">
            <v>5787.5</v>
          </cell>
          <cell r="O47">
            <v>6768.3</v>
          </cell>
          <cell r="P47">
            <v>7802.2</v>
          </cell>
          <cell r="Q47">
            <v>8814.9</v>
          </cell>
          <cell r="R47">
            <v>9753.5</v>
          </cell>
          <cell r="S47">
            <v>10331.5</v>
          </cell>
          <cell r="T47">
            <v>10970.3</v>
          </cell>
          <cell r="U47">
            <v>11714.6</v>
          </cell>
          <cell r="V47">
            <v>12336.1</v>
          </cell>
          <cell r="W47">
            <v>12854.4</v>
          </cell>
          <cell r="X47">
            <v>13472.9</v>
          </cell>
          <cell r="Y47">
            <v>12829.5</v>
          </cell>
          <cell r="Z47">
            <v>13110.7</v>
          </cell>
          <cell r="AA47">
            <v>13292.7</v>
          </cell>
          <cell r="AB47">
            <v>13008.3</v>
          </cell>
          <cell r="AC47">
            <v>12456.7</v>
          </cell>
          <cell r="AD47">
            <v>11511.4</v>
          </cell>
          <cell r="AE47">
            <v>10831</v>
          </cell>
          <cell r="AF47">
            <v>11168</v>
          </cell>
          <cell r="AG47">
            <v>12360.1</v>
          </cell>
          <cell r="AH47">
            <v>12314.1</v>
          </cell>
          <cell r="AI47">
            <v>13191.477999999999</v>
          </cell>
          <cell r="AJ47">
            <v>13379.352099999998</v>
          </cell>
          <cell r="AK47">
            <v>14142.87</v>
          </cell>
          <cell r="AL47">
            <v>14951.36</v>
          </cell>
          <cell r="AM47">
            <v>16000.982899999999</v>
          </cell>
          <cell r="AN47">
            <v>17065.73</v>
          </cell>
          <cell r="AO47">
            <v>19254.52</v>
          </cell>
          <cell r="AP47">
            <v>21100.400000000001</v>
          </cell>
          <cell r="AQ47">
            <v>21827.702000000001</v>
          </cell>
          <cell r="AR47">
            <v>19254.52</v>
          </cell>
          <cell r="AS47">
            <v>21808.232505249995</v>
          </cell>
          <cell r="AT47">
            <v>19978.190130999999</v>
          </cell>
          <cell r="AU47">
            <v>18764.374206770171</v>
          </cell>
          <cell r="AV47">
            <v>20075.960354999999</v>
          </cell>
          <cell r="AW47">
            <v>23899.714811286449</v>
          </cell>
          <cell r="AX47">
            <v>23474.29741069</v>
          </cell>
          <cell r="AY47">
            <v>30207.206999999999</v>
          </cell>
          <cell r="AZ47">
            <v>27558.954000000002</v>
          </cell>
          <cell r="BA47">
            <v>28287.37</v>
          </cell>
          <cell r="BB47">
            <v>31183.89</v>
          </cell>
          <cell r="BC47">
            <v>32291.23</v>
          </cell>
          <cell r="BD47">
            <v>33108.465000000004</v>
          </cell>
          <cell r="BE47">
            <v>37035.366000000002</v>
          </cell>
          <cell r="BF47">
            <v>38985.203999999998</v>
          </cell>
          <cell r="BG47">
            <v>39248.161</v>
          </cell>
        </row>
        <row r="48">
          <cell r="D48">
            <v>13359.285634998279</v>
          </cell>
          <cell r="E48">
            <v>13674.855516665688</v>
          </cell>
          <cell r="F48">
            <v>12731.843566451629</v>
          </cell>
          <cell r="G48">
            <v>12942.882169595994</v>
          </cell>
          <cell r="H48">
            <v>12636.688877538805</v>
          </cell>
          <cell r="I48">
            <v>13085.442205480151</v>
          </cell>
          <cell r="J48">
            <v>13421.503150944742</v>
          </cell>
          <cell r="K48">
            <v>13935.817687692648</v>
          </cell>
          <cell r="L48">
            <v>13913.763509008633</v>
          </cell>
          <cell r="M48">
            <v>13788.39108763283</v>
          </cell>
          <cell r="N48">
            <v>14489.025272750745</v>
          </cell>
          <cell r="O48">
            <v>15358.725268661054</v>
          </cell>
          <cell r="P48">
            <v>16267.180243893294</v>
          </cell>
          <cell r="Q48">
            <v>17377.207490676843</v>
          </cell>
          <cell r="R48">
            <v>18572.296284010587</v>
          </cell>
          <cell r="S48">
            <v>19039.212587862821</v>
          </cell>
          <cell r="T48">
            <v>19614.776599216886</v>
          </cell>
          <cell r="U48">
            <v>19993.671848712562</v>
          </cell>
          <cell r="V48">
            <v>20139.196085104719</v>
          </cell>
          <cell r="W48">
            <v>20040.743706197998</v>
          </cell>
          <cell r="X48">
            <v>20309.748783255836</v>
          </cell>
          <cell r="Y48">
            <v>18759.39859413496</v>
          </cell>
          <cell r="Z48">
            <v>18886.989504329682</v>
          </cell>
          <cell r="AA48">
            <v>18902.886615496383</v>
          </cell>
          <cell r="AB48">
            <v>18230.411044136246</v>
          </cell>
          <cell r="AC48">
            <v>17071.46094468758</v>
          </cell>
          <cell r="AD48">
            <v>15505.453436635495</v>
          </cell>
          <cell r="AE48">
            <v>14424.359707773476</v>
          </cell>
          <cell r="AF48">
            <v>14900.0440009057</v>
          </cell>
          <cell r="AG48">
            <v>16182.412557240488</v>
          </cell>
          <cell r="AH48">
            <v>15451.405844652294</v>
          </cell>
          <cell r="AI48">
            <v>16282.310099252081</v>
          </cell>
          <cell r="AJ48">
            <v>16311.258064052134</v>
          </cell>
          <cell r="AK48">
            <v>16698.400850693051</v>
          </cell>
          <cell r="AL48">
            <v>17092.317164417713</v>
          </cell>
          <cell r="AM48">
            <v>17734.139437429621</v>
          </cell>
          <cell r="AN48">
            <v>18432.492634726525</v>
          </cell>
          <cell r="AO48">
            <v>20128.560407885627</v>
          </cell>
          <cell r="AP48">
            <v>21208.824070097748</v>
          </cell>
          <cell r="AQ48">
            <v>22455.040927661874</v>
          </cell>
          <cell r="AR48">
            <v>19254.52</v>
          </cell>
          <cell r="AS48">
            <v>21123.400765747778</v>
          </cell>
          <cell r="AT48">
            <v>19117.352929286044</v>
          </cell>
          <cell r="AU48">
            <v>17675.664275417006</v>
          </cell>
          <cell r="AV48">
            <v>18545.65850371854</v>
          </cell>
          <cell r="AW48">
            <v>22246.079594812883</v>
          </cell>
          <cell r="AX48">
            <v>21717.145369202459</v>
          </cell>
          <cell r="AY48">
            <v>27324.952622015964</v>
          </cell>
          <cell r="AZ48">
            <v>24449.648502100121</v>
          </cell>
          <cell r="BA48">
            <v>24612.467387943216</v>
          </cell>
          <cell r="BB48">
            <v>26585.210808476884</v>
          </cell>
          <cell r="BC48">
            <v>27030.225775070881</v>
          </cell>
          <cell r="BD48">
            <v>27190.073111966136</v>
          </cell>
          <cell r="BE48">
            <v>29822.266344943109</v>
          </cell>
          <cell r="BF48">
            <v>30758.110570616635</v>
          </cell>
          <cell r="BG48" t="str">
            <v>.</v>
          </cell>
        </row>
        <row r="49">
          <cell r="D49">
            <v>1907.8708741385562</v>
          </cell>
          <cell r="E49">
            <v>2135.5925489458205</v>
          </cell>
          <cell r="F49">
            <v>2265.5137231925487</v>
          </cell>
          <cell r="G49">
            <v>2537.2970162387005</v>
          </cell>
          <cell r="H49">
            <v>2923.2232140118404</v>
          </cell>
          <cell r="I49">
            <v>3303.5117385662033</v>
          </cell>
          <cell r="J49">
            <v>3841.4028113020017</v>
          </cell>
          <cell r="K49">
            <v>4042.1270393530494</v>
          </cell>
          <cell r="L49">
            <v>4082.3017849002354</v>
          </cell>
          <cell r="M49">
            <v>4278.1045388969042</v>
          </cell>
          <cell r="N49">
            <v>4949.881117326081</v>
          </cell>
          <cell r="O49">
            <v>5645.377884912129</v>
          </cell>
          <cell r="P49">
            <v>6324.074149125011</v>
          </cell>
          <cell r="Q49">
            <v>7152.5129420165194</v>
          </cell>
          <cell r="R49">
            <v>7531.2531368960754</v>
          </cell>
          <cell r="S49">
            <v>7566.2038257609047</v>
          </cell>
          <cell r="T49">
            <v>7895.1421374595175</v>
          </cell>
          <cell r="U49">
            <v>8834.6065958265153</v>
          </cell>
          <cell r="V49">
            <v>10023.645080035752</v>
          </cell>
          <cell r="W49">
            <v>10856.756756756757</v>
          </cell>
          <cell r="X49">
            <v>11546.880356530681</v>
          </cell>
          <cell r="Y49">
            <v>11197.957580518461</v>
          </cell>
          <cell r="Z49">
            <v>10846.942996607926</v>
          </cell>
          <cell r="AA49">
            <v>10303.619874428339</v>
          </cell>
          <cell r="AB49">
            <v>9525.7029876977158</v>
          </cell>
          <cell r="AC49">
            <v>9076.5811716700664</v>
          </cell>
          <cell r="AD49">
            <v>8442.5375870920434</v>
          </cell>
          <cell r="AE49">
            <v>7822.4758052867255</v>
          </cell>
          <cell r="AF49">
            <v>7528.14290529154</v>
          </cell>
          <cell r="AG49">
            <v>8319.3780709429902</v>
          </cell>
          <cell r="AH49">
            <v>8291.7648643189004</v>
          </cell>
          <cell r="AI49">
            <v>8517.2249483471078</v>
          </cell>
          <cell r="AJ49">
            <v>8525.6815777735283</v>
          </cell>
          <cell r="AK49">
            <v>10094.118906573407</v>
          </cell>
          <cell r="AL49">
            <v>11492.205995388164</v>
          </cell>
          <cell r="AM49">
            <v>13204.310034659184</v>
          </cell>
          <cell r="AN49">
            <v>15043.83815232722</v>
          </cell>
          <cell r="AO49">
            <v>17926.18936784285</v>
          </cell>
          <cell r="AP49">
            <v>19775.445173383319</v>
          </cell>
          <cell r="AQ49">
            <v>19095.181523926167</v>
          </cell>
          <cell r="AR49">
            <v>18690.079596194915</v>
          </cell>
          <cell r="AS49">
            <v>22039.648817837286</v>
          </cell>
          <cell r="AT49">
            <v>19994.185479383508</v>
          </cell>
          <cell r="AU49">
            <v>18221.43785995297</v>
          </cell>
          <cell r="AV49">
            <v>18150.140693863908</v>
          </cell>
          <cell r="AW49">
            <v>18684.820679536551</v>
          </cell>
          <cell r="AX49">
            <v>17711.108987552459</v>
          </cell>
          <cell r="AY49">
            <v>23276.841329642513</v>
          </cell>
          <cell r="AZ49">
            <v>21482.861186177946</v>
          </cell>
          <cell r="BA49">
            <v>22091.281735898661</v>
          </cell>
          <cell r="BB49">
            <v>24992.593075861641</v>
          </cell>
          <cell r="BC49">
            <v>26463.756130124046</v>
          </cell>
          <cell r="BD49">
            <v>27875.579552786425</v>
          </cell>
          <cell r="BE49">
            <v>31971.685054422895</v>
          </cell>
          <cell r="BF49">
            <v>34507.438478713979</v>
          </cell>
          <cell r="BG49" t="str">
            <v>.</v>
          </cell>
        </row>
        <row r="50">
          <cell r="D50">
            <v>12967.662235486585</v>
          </cell>
          <cell r="E50">
            <v>13273.981281950775</v>
          </cell>
          <cell r="F50">
            <v>12358.613440547106</v>
          </cell>
          <cell r="G50">
            <v>12563.465511158993</v>
          </cell>
          <cell r="H50">
            <v>12266.248182429435</v>
          </cell>
          <cell r="I50">
            <v>12701.846442904436</v>
          </cell>
          <cell r="J50">
            <v>13028.055863856282</v>
          </cell>
          <cell r="K50">
            <v>13527.29342622078</v>
          </cell>
          <cell r="L50">
            <v>13505.885759084287</v>
          </cell>
          <cell r="M50">
            <v>13384.188592149903</v>
          </cell>
          <cell r="N50">
            <v>14064.283899000917</v>
          </cell>
          <cell r="O50">
            <v>14908.488903767282</v>
          </cell>
          <cell r="P50">
            <v>15790.312797411467</v>
          </cell>
          <cell r="Q50">
            <v>16867.799932709029</v>
          </cell>
          <cell r="R50">
            <v>18027.855061163449</v>
          </cell>
          <cell r="S50">
            <v>18481.083855428868</v>
          </cell>
          <cell r="T50">
            <v>19039.775382660537</v>
          </cell>
          <cell r="U50">
            <v>19407.563433034906</v>
          </cell>
          <cell r="V50">
            <v>19548.821670651058</v>
          </cell>
          <cell r="W50">
            <v>19453.255393319741</v>
          </cell>
          <cell r="X50">
            <v>19714.374668273962</v>
          </cell>
          <cell r="Y50">
            <v>18209.472523912795</v>
          </cell>
          <cell r="Z50">
            <v>18333.323145340401</v>
          </cell>
          <cell r="AA50">
            <v>18348.754237523182</v>
          </cell>
          <cell r="AB50">
            <v>17695.992083222915</v>
          </cell>
          <cell r="AC50">
            <v>16571.016253822152</v>
          </cell>
          <cell r="AD50">
            <v>15050.915780077165</v>
          </cell>
          <cell r="AE50">
            <v>14001.513985413974</v>
          </cell>
          <cell r="AF50">
            <v>14463.253738017569</v>
          </cell>
          <cell r="AG50">
            <v>15708.030049738389</v>
          </cell>
          <cell r="AH50">
            <v>14998.452576831969</v>
          </cell>
          <cell r="AI50">
            <v>15804.999125657232</v>
          </cell>
          <cell r="AJ50">
            <v>15833.098489664273</v>
          </cell>
          <cell r="AK50">
            <v>16208.892303138275</v>
          </cell>
          <cell r="AL50">
            <v>16591.261079807526</v>
          </cell>
          <cell r="AM50">
            <v>17214.26852788742</v>
          </cell>
          <cell r="AN50">
            <v>17892.149713382376</v>
          </cell>
          <cell r="AO50">
            <v>19538.497775078264</v>
          </cell>
          <cell r="AP50">
            <v>20587.093836243203</v>
          </cell>
          <cell r="AQ50">
            <v>21796.778225259051</v>
          </cell>
          <cell r="AR50">
            <v>18690.079596194915</v>
          </cell>
          <cell r="AS50">
            <v>20504.17469010656</v>
          </cell>
          <cell r="AT50">
            <v>18556.933536484219</v>
          </cell>
          <cell r="AU50">
            <v>17157.507547483019</v>
          </cell>
          <cell r="AV50">
            <v>18001.998159307455</v>
          </cell>
          <cell r="AW50">
            <v>21593.942530394957</v>
          </cell>
          <cell r="AX50">
            <v>21080.513850905125</v>
          </cell>
          <cell r="AY50">
            <v>26523.929937891637</v>
          </cell>
          <cell r="AZ50">
            <v>23732.914484663288</v>
          </cell>
          <cell r="BA50">
            <v>23890.96038433626</v>
          </cell>
          <cell r="BB50">
            <v>25805.873430864769</v>
          </cell>
          <cell r="BC50">
            <v>26237.842918919512</v>
          </cell>
          <cell r="BD50">
            <v>26393.004379699218</v>
          </cell>
          <cell r="BE50">
            <v>28948.035667776265</v>
          </cell>
          <cell r="BF50">
            <v>29856.445904306576</v>
          </cell>
          <cell r="BG50" t="str">
            <v>.</v>
          </cell>
        </row>
        <row r="51">
          <cell r="D51">
            <v>2.4465300567003538</v>
          </cell>
          <cell r="E51">
            <v>2.4095408052896787</v>
          </cell>
          <cell r="F51">
            <v>2.1269704108364973</v>
          </cell>
          <cell r="G51">
            <v>2.0235477978509038</v>
          </cell>
          <cell r="H51">
            <v>1.91328197463588</v>
          </cell>
          <cell r="I51">
            <v>1.9539715237427864</v>
          </cell>
          <cell r="J51">
            <v>1.8931197313305066</v>
          </cell>
          <cell r="K51">
            <v>1.9010721838959217</v>
          </cell>
          <cell r="L51">
            <v>1.8295984295375589</v>
          </cell>
          <cell r="M51">
            <v>1.7493479332593671</v>
          </cell>
          <cell r="N51">
            <v>1.7997300793591562</v>
          </cell>
          <cell r="O51">
            <v>1.8436155926792537</v>
          </cell>
          <cell r="P51">
            <v>2.0172555995377137</v>
          </cell>
          <cell r="Q51">
            <v>2.1003309577760789</v>
          </cell>
          <cell r="R51">
            <v>2.119206593038895</v>
          </cell>
          <cell r="S51">
            <v>2.0742860011042512</v>
          </cell>
          <cell r="T51">
            <v>2.0917723329202023</v>
          </cell>
          <cell r="U51">
            <v>2.0482719792420707</v>
          </cell>
          <cell r="V51">
            <v>1.9756694816311957</v>
          </cell>
          <cell r="W51">
            <v>1.9213603058775</v>
          </cell>
          <cell r="X51">
            <v>1.9441498303744467</v>
          </cell>
          <cell r="Y51">
            <v>1.834743647864221</v>
          </cell>
          <cell r="Z51">
            <v>1.8310547625132851</v>
          </cell>
          <cell r="AA51">
            <v>1.7851943572994113</v>
          </cell>
          <cell r="AB51">
            <v>1.6476484692345987</v>
          </cell>
          <cell r="AC51">
            <v>1.5026665524691403</v>
          </cell>
          <cell r="AD51">
            <v>1.3431844886309938</v>
          </cell>
          <cell r="AE51">
            <v>1.1982493677411936</v>
          </cell>
          <cell r="AF51">
            <v>1.1915138777012575</v>
          </cell>
          <cell r="AG51">
            <v>1.2305267727008451</v>
          </cell>
          <cell r="AH51">
            <v>1.1170467533881241</v>
          </cell>
          <cell r="AI51">
            <v>1.1566348240472422</v>
          </cell>
          <cell r="AJ51">
            <v>1.1248332929786151</v>
          </cell>
          <cell r="AK51">
            <v>1.1311445515730034</v>
          </cell>
          <cell r="AL51">
            <v>1.1231676004260891</v>
          </cell>
          <cell r="AM51">
            <v>1.1291931352097486</v>
          </cell>
          <cell r="AN51">
            <v>1.1436570127334882</v>
          </cell>
          <cell r="AO51">
            <v>1.2236497255854981</v>
          </cell>
          <cell r="AP51">
            <v>1.2765506923190011</v>
          </cell>
          <cell r="AQ51">
            <v>1.39263681401588</v>
          </cell>
          <cell r="AR51">
            <v>1.158424431302004</v>
          </cell>
          <cell r="AS51">
            <v>1.2321585260161327</v>
          </cell>
          <cell r="AT51">
            <v>1.0960117648704635</v>
          </cell>
          <cell r="AU51">
            <v>0.98888367076849715</v>
          </cell>
          <cell r="AV51">
            <v>1.008749464496481</v>
          </cell>
          <cell r="AW51">
            <v>1.1980341384295561</v>
          </cell>
          <cell r="AX51">
            <v>1.1532413763796323</v>
          </cell>
          <cell r="AY51">
            <v>1.4081209147432376</v>
          </cell>
          <cell r="AZ51">
            <v>1.2338268026888539</v>
          </cell>
          <cell r="BA51">
            <v>1.2154391047104351</v>
          </cell>
          <cell r="BB51">
            <v>1.2884967691849585</v>
          </cell>
          <cell r="BC51">
            <v>1.2870604941390638</v>
          </cell>
          <cell r="BD51">
            <v>1.2738153588980095</v>
          </cell>
          <cell r="BE51">
            <v>1.3751278972537002</v>
          </cell>
          <cell r="BF51">
            <v>1.3974926714483706</v>
          </cell>
          <cell r="BG51" t="str">
            <v>.</v>
          </cell>
        </row>
        <row r="52">
          <cell r="D52">
            <v>-4.321767661</v>
          </cell>
          <cell r="E52">
            <v>2.3621763190741829</v>
          </cell>
          <cell r="F52">
            <v>-6.8959554933856531</v>
          </cell>
          <cell r="G52">
            <v>1.6575651596949514</v>
          </cell>
          <cell r="H52">
            <v>-2.3657272626375625</v>
          </cell>
          <cell r="I52">
            <v>3.5511939265908898</v>
          </cell>
          <cell r="J52">
            <v>2.5682047284871334</v>
          </cell>
          <cell r="K52">
            <v>3.832018895079603</v>
          </cell>
          <cell r="L52">
            <v>-0.15825536167491938</v>
          </cell>
          <cell r="M52">
            <v>-0.90106764639652503</v>
          </cell>
          <cell r="N52">
            <v>5.0813338602379243</v>
          </cell>
          <cell r="O52">
            <v>6.0024741453515107</v>
          </cell>
          <cell r="P52">
            <v>5.914911292058278</v>
          </cell>
          <cell r="Q52">
            <v>6.8237225514253153</v>
          </cell>
          <cell r="R52">
            <v>6.8773351182859876</v>
          </cell>
          <cell r="S52">
            <v>2.5140472492581223</v>
          </cell>
          <cell r="T52">
            <v>3.0230452477902237</v>
          </cell>
          <cell r="U52">
            <v>1.9316827167473516</v>
          </cell>
          <cell r="V52">
            <v>0.72785147967469044</v>
          </cell>
          <cell r="W52">
            <v>-0.48885952791103415</v>
          </cell>
          <cell r="X52">
            <v>1.342290890006459</v>
          </cell>
          <cell r="Y52">
            <v>-7.6335271581450925</v>
          </cell>
          <cell r="Z52">
            <v>0.68014392654682787</v>
          </cell>
          <cell r="AA52">
            <v>8.41696404980663E-2</v>
          </cell>
          <cell r="AB52">
            <v>-3.5575284613348357</v>
          </cell>
          <cell r="AC52">
            <v>-6.3572351530792215</v>
          </cell>
          <cell r="AD52">
            <v>-9.1732483419317834</v>
          </cell>
          <cell r="AE52">
            <v>-6.9723451383089881</v>
          </cell>
          <cell r="AF52">
            <v>3.2977844616275842</v>
          </cell>
          <cell r="AG52">
            <v>8.6064749624688233</v>
          </cell>
          <cell r="AH52">
            <v>-4.5172912877018518</v>
          </cell>
          <cell r="AI52">
            <v>5.3775317466492112</v>
          </cell>
          <cell r="AJ52">
            <v>0.17778782386279612</v>
          </cell>
          <cell r="AK52">
            <v>2.3734698152690692</v>
          </cell>
          <cell r="AL52">
            <v>2.3590062141088941</v>
          </cell>
          <cell r="AM52">
            <v>3.7550337197582273</v>
          </cell>
          <cell r="AN52">
            <v>3.9379029343987293</v>
          </cell>
          <cell r="AO52">
            <v>9.2015106517050036</v>
          </cell>
          <cell r="AP52">
            <v>5.3668202808428989</v>
          </cell>
          <cell r="AQ52">
            <v>5.875935664538634</v>
          </cell>
          <cell r="AR52">
            <v>-14.253017565063629</v>
          </cell>
          <cell r="AS52">
            <v>9.7061924459699753</v>
          </cell>
          <cell r="AT52">
            <v>-9.4968033732267259</v>
          </cell>
          <cell r="AU52">
            <v>-7.5412566750311054</v>
          </cell>
          <cell r="AV52">
            <v>4.9219888698129655</v>
          </cell>
          <cell r="AW52">
            <v>19.953031542947809</v>
          </cell>
          <cell r="AX52">
            <v>-2.3776514120436576</v>
          </cell>
          <cell r="AY52">
            <v>25.822027515485789</v>
          </cell>
          <cell r="AZ52">
            <v>-10.522631675486183</v>
          </cell>
          <cell r="BA52">
            <v>0.6659354870852674</v>
          </cell>
          <cell r="BB52">
            <v>8.0152200486004244</v>
          </cell>
          <cell r="BC52">
            <v>1.6739192696267891</v>
          </cell>
          <cell r="BD52">
            <v>0.59136515627138397</v>
          </cell>
          <cell r="BE52">
            <v>9.6807140684684878</v>
          </cell>
          <cell r="BF52">
            <v>3.1380721198347672</v>
          </cell>
          <cell r="BG52" t="str">
            <v>.</v>
          </cell>
        </row>
        <row r="53">
          <cell r="D53">
            <v>530043.03789245605</v>
          </cell>
          <cell r="E53">
            <v>550892.5706014327</v>
          </cell>
          <cell r="F53">
            <v>581043.03555810626</v>
          </cell>
          <cell r="G53">
            <v>620863.29388917529</v>
          </cell>
          <cell r="H53">
            <v>641110.31959959003</v>
          </cell>
          <cell r="I53">
            <v>650052.79189403693</v>
          </cell>
          <cell r="J53">
            <v>688179.18107588543</v>
          </cell>
          <cell r="K53">
            <v>711561.2726760807</v>
          </cell>
          <cell r="L53">
            <v>738188.53039232083</v>
          </cell>
          <cell r="M53">
            <v>765095.85873020825</v>
          </cell>
          <cell r="N53">
            <v>781466.29099008534</v>
          </cell>
          <cell r="O53">
            <v>808654.95838540641</v>
          </cell>
          <cell r="P53">
            <v>782762.1249895189</v>
          </cell>
          <cell r="Q53">
            <v>803102.00019950117</v>
          </cell>
          <cell r="R53">
            <v>850688.89085098158</v>
          </cell>
          <cell r="S53">
            <v>890961.21969633969</v>
          </cell>
          <cell r="T53">
            <v>910222.16342637094</v>
          </cell>
          <cell r="U53">
            <v>947509.10180474934</v>
          </cell>
          <cell r="V53">
            <v>989478.34404521598</v>
          </cell>
          <cell r="W53">
            <v>1012473.0553562306</v>
          </cell>
          <cell r="X53">
            <v>1014035.7682451325</v>
          </cell>
          <cell r="Y53">
            <v>992480.47786457709</v>
          </cell>
          <cell r="Z53">
            <v>1001243.847025978</v>
          </cell>
          <cell r="AA53">
            <v>1027829.5000484221</v>
          </cell>
          <cell r="AB53">
            <v>1074015.0228430363</v>
          </cell>
          <cell r="AC53">
            <v>1102774.0137419784</v>
          </cell>
          <cell r="AD53">
            <v>1120539.7253669465</v>
          </cell>
          <cell r="AE53">
            <v>1168497.5066423838</v>
          </cell>
          <cell r="AF53">
            <v>1213855.2482427629</v>
          </cell>
          <cell r="AG53">
            <v>1276528.9141382368</v>
          </cell>
          <cell r="AH53">
            <v>1342687.987887708</v>
          </cell>
          <cell r="AI53">
            <v>1366464.0556431739</v>
          </cell>
          <cell r="AJ53">
            <v>1407595.1155159564</v>
          </cell>
          <cell r="AK53">
            <v>1432963.8312448841</v>
          </cell>
          <cell r="AL53">
            <v>1477184.8006934496</v>
          </cell>
          <cell r="AM53">
            <v>1524475.1310580592</v>
          </cell>
          <cell r="AN53">
            <v>1564468.1503432419</v>
          </cell>
          <cell r="AO53">
            <v>1596739.4399348544</v>
          </cell>
          <cell r="AP53">
            <v>1612712.5981064162</v>
          </cell>
          <cell r="AQ53">
            <v>1565144.4803045758</v>
          </cell>
          <cell r="AR53">
            <v>1613405.1640458163</v>
          </cell>
          <cell r="AS53">
            <v>1664085.7695804392</v>
          </cell>
          <cell r="AT53">
            <v>1693132.6954029044</v>
          </cell>
          <cell r="AU53">
            <v>1735038.0084797337</v>
          </cell>
          <cell r="AV53">
            <v>1784585.6471699027</v>
          </cell>
          <cell r="AW53">
            <v>1802448.0136017983</v>
          </cell>
          <cell r="AX53">
            <v>1827935.9622946521</v>
          </cell>
          <cell r="AY53">
            <v>1883640.0809179172</v>
          </cell>
          <cell r="AZ53">
            <v>1923520.7431823192</v>
          </cell>
          <cell r="BA53">
            <v>1965623.8055651514</v>
          </cell>
          <cell r="BB53">
            <v>2002789.1453067695</v>
          </cell>
          <cell r="BC53">
            <v>2038586.6117715347</v>
          </cell>
          <cell r="BD53">
            <v>2071964.6843112393</v>
          </cell>
          <cell r="BE53">
            <v>2105115.8750825329</v>
          </cell>
          <cell r="BF53">
            <v>2136429.5151088811</v>
          </cell>
          <cell r="BG53" t="str">
            <v>.</v>
          </cell>
        </row>
        <row r="54">
          <cell r="D54">
            <v>24448.265346957574</v>
          </cell>
          <cell r="E54">
            <v>25083.861575351169</v>
          </cell>
          <cell r="F54">
            <v>26151.360495012916</v>
          </cell>
          <cell r="G54">
            <v>27604.012519294291</v>
          </cell>
          <cell r="H54">
            <v>28109.049060860703</v>
          </cell>
          <cell r="I54">
            <v>28088.193736367772</v>
          </cell>
          <cell r="J54">
            <v>29346.900455470059</v>
          </cell>
          <cell r="K54">
            <v>29990.979569243576</v>
          </cell>
          <cell r="L54">
            <v>30805.086047650675</v>
          </cell>
          <cell r="M54">
            <v>31613.514358018154</v>
          </cell>
          <cell r="N54">
            <v>31876.199451970257</v>
          </cell>
          <cell r="O54">
            <v>32580.891529459564</v>
          </cell>
          <cell r="P54">
            <v>31164.706475394931</v>
          </cell>
          <cell r="Q54">
            <v>31660.006368234212</v>
          </cell>
          <cell r="R54">
            <v>33220.882186286006</v>
          </cell>
          <cell r="S54">
            <v>34477.100083303536</v>
          </cell>
          <cell r="T54">
            <v>34874.040936513054</v>
          </cell>
          <cell r="U54">
            <v>35827.254391017937</v>
          </cell>
          <cell r="V54">
            <v>36932.206923468482</v>
          </cell>
          <cell r="W54">
            <v>37118.494860380721</v>
          </cell>
          <cell r="X54">
            <v>36619.505064946505</v>
          </cell>
          <cell r="Y54">
            <v>35398.423887239878</v>
          </cell>
          <cell r="Z54">
            <v>35290.773334102356</v>
          </cell>
          <cell r="AA54">
            <v>35831.896683843108</v>
          </cell>
          <cell r="AB54">
            <v>37034.154110305564</v>
          </cell>
          <cell r="AC54">
            <v>37634.369990202424</v>
          </cell>
          <cell r="AD54">
            <v>37843.008294195824</v>
          </cell>
          <cell r="AE54">
            <v>39072.411502968702</v>
          </cell>
          <cell r="AF54">
            <v>40253.632378191389</v>
          </cell>
          <cell r="AG54">
            <v>41989.30644375494</v>
          </cell>
          <cell r="AH54">
            <v>43756.103827013663</v>
          </cell>
          <cell r="AI54">
            <v>44050.219268616682</v>
          </cell>
          <cell r="AJ54">
            <v>44887.312731017118</v>
          </cell>
          <cell r="AK54">
            <v>45287.29497326415</v>
          </cell>
          <cell r="AL54">
            <v>46251.631776783841</v>
          </cell>
          <cell r="AM54">
            <v>47281.741843062715</v>
          </cell>
          <cell r="AN54">
            <v>48033.278892766379</v>
          </cell>
          <cell r="AO54">
            <v>48550.928472442967</v>
          </cell>
          <cell r="AP54">
            <v>48508.801347660527</v>
          </cell>
          <cell r="AQ54">
            <v>46542.1049352521</v>
          </cell>
          <cell r="AR54">
            <v>47445.733389644694</v>
          </cell>
          <cell r="AS54">
            <v>48455.185328049723</v>
          </cell>
          <cell r="AT54">
            <v>48722.478896457724</v>
          </cell>
          <cell r="AU54">
            <v>49357.639569671504</v>
          </cell>
          <cell r="AV54">
            <v>50220.01324343025</v>
          </cell>
          <cell r="AW54">
            <v>50302.026363649078</v>
          </cell>
          <cell r="AX54">
            <v>50405.512832696368</v>
          </cell>
          <cell r="AY54">
            <v>51314.041131429207</v>
          </cell>
          <cell r="AZ54">
            <v>51933.143545488369</v>
          </cell>
          <cell r="BA54">
            <v>52605.739665898698</v>
          </cell>
          <cell r="BB54">
            <v>53139.418384543504</v>
          </cell>
          <cell r="BC54">
            <v>53586.11267546218</v>
          </cell>
          <cell r="BD54">
            <v>53965.766654387728</v>
          </cell>
          <cell r="BE54">
            <v>54332.688691218551</v>
          </cell>
          <cell r="BF54">
            <v>54752.212294347846</v>
          </cell>
          <cell r="BG54" t="str">
            <v>.</v>
          </cell>
        </row>
        <row r="55">
          <cell r="D55">
            <v>598.13416005517411</v>
          </cell>
          <cell r="E55">
            <v>604.40588020046482</v>
          </cell>
          <cell r="F55">
            <v>556.23169976010968</v>
          </cell>
          <cell r="G55">
            <v>558.58038745266742</v>
          </cell>
          <cell r="H55">
            <v>537.80536892300393</v>
          </cell>
          <cell r="I55">
            <v>548.8353071423312</v>
          </cell>
          <cell r="J55">
            <v>555.57196305642594</v>
          </cell>
          <cell r="K55">
            <v>570.15017026879843</v>
          </cell>
          <cell r="L55">
            <v>563.60937054551039</v>
          </cell>
          <cell r="M55">
            <v>553.0303600526438</v>
          </cell>
          <cell r="N55">
            <v>573.68554969362719</v>
          </cell>
          <cell r="O55">
            <v>600.66639647103068</v>
          </cell>
          <cell r="P55">
            <v>628.67178645439674</v>
          </cell>
          <cell r="Q55">
            <v>664.96491498590126</v>
          </cell>
          <cell r="R55">
            <v>704.01912555745673</v>
          </cell>
          <cell r="S55">
            <v>715.15366061466739</v>
          </cell>
          <cell r="T55">
            <v>729.48553968124554</v>
          </cell>
          <cell r="U55">
            <v>733.83961262299488</v>
          </cell>
          <cell r="V55">
            <v>729.65834107985029</v>
          </cell>
          <cell r="W55">
            <v>713.18002638653536</v>
          </cell>
          <cell r="X55">
            <v>711.93804560411945</v>
          </cell>
          <cell r="Y55">
            <v>649.47033371518478</v>
          </cell>
          <cell r="Z55">
            <v>646.19338586184961</v>
          </cell>
          <cell r="AA55">
            <v>639.66899771332214</v>
          </cell>
          <cell r="AB55">
            <v>610.19267329243178</v>
          </cell>
          <cell r="AC55">
            <v>565.51909007525546</v>
          </cell>
          <cell r="AD55">
            <v>508.30141743897877</v>
          </cell>
          <cell r="AE55">
            <v>468.18492379555971</v>
          </cell>
          <cell r="AF55">
            <v>479.62761606499726</v>
          </cell>
          <cell r="AG55">
            <v>516.68965746180572</v>
          </cell>
          <cell r="AH55">
            <v>488.77613720879276</v>
          </cell>
          <cell r="AI55">
            <v>509.50017612998897</v>
          </cell>
          <cell r="AJ55">
            <v>504.90743792190892</v>
          </cell>
          <cell r="AK55">
            <v>512.2647696448721</v>
          </cell>
          <cell r="AL55">
            <v>519.48334278521372</v>
          </cell>
          <cell r="AM55">
            <v>533.90218309945953</v>
          </cell>
          <cell r="AN55">
            <v>549.33596250295716</v>
          </cell>
          <cell r="AO55">
            <v>594.09330302225976</v>
          </cell>
          <cell r="AP55">
            <v>619.23943943920938</v>
          </cell>
          <cell r="AQ55">
            <v>648.16248734622263</v>
          </cell>
          <cell r="AR55">
            <v>549.62296719605649</v>
          </cell>
          <cell r="AS55">
            <v>597.04469731648283</v>
          </cell>
          <cell r="AT55">
            <v>534.00410084170539</v>
          </cell>
          <cell r="AU55">
            <v>488.08963798125183</v>
          </cell>
          <cell r="AV55">
            <v>506.59411466316453</v>
          </cell>
          <cell r="AW55">
            <v>602.63544815835155</v>
          </cell>
          <cell r="AX55">
            <v>581.29722996299984</v>
          </cell>
          <cell r="AY55">
            <v>722.56374537160218</v>
          </cell>
          <cell r="AZ55">
            <v>640.76504454311203</v>
          </cell>
          <cell r="BA55">
            <v>639.39073122150137</v>
          </cell>
          <cell r="BB55">
            <v>684.69968904852078</v>
          </cell>
          <cell r="BC55">
            <v>689.685686590719</v>
          </cell>
          <cell r="BD55">
            <v>687.42422419065122</v>
          </cell>
          <cell r="BE55">
            <v>747.14395952095276</v>
          </cell>
          <cell r="BF55">
            <v>765.1581542693649</v>
          </cell>
          <cell r="BG55" t="str">
            <v>.</v>
          </cell>
        </row>
        <row r="56">
          <cell r="D56">
            <v>90990</v>
          </cell>
          <cell r="E56">
            <v>86946</v>
          </cell>
          <cell r="F56">
            <v>81992</v>
          </cell>
          <cell r="G56">
            <v>82497</v>
          </cell>
          <cell r="H56">
            <v>82007</v>
          </cell>
          <cell r="I56">
            <v>78219</v>
          </cell>
          <cell r="J56">
            <v>78033</v>
          </cell>
          <cell r="K56">
            <v>78443</v>
          </cell>
          <cell r="L56">
            <v>78970</v>
          </cell>
          <cell r="M56">
            <v>79315</v>
          </cell>
          <cell r="N56">
            <v>81791</v>
          </cell>
          <cell r="O56">
            <v>80601</v>
          </cell>
          <cell r="P56">
            <v>82198</v>
          </cell>
          <cell r="Q56">
            <v>81074</v>
          </cell>
          <cell r="R56">
            <v>82047</v>
          </cell>
          <cell r="S56">
            <v>83034</v>
          </cell>
          <cell r="T56">
            <v>84686</v>
          </cell>
          <cell r="U56">
            <v>85627</v>
          </cell>
          <cell r="V56">
            <v>87589</v>
          </cell>
          <cell r="W56">
            <v>87837</v>
          </cell>
          <cell r="X56">
            <v>87054</v>
          </cell>
          <cell r="Y56">
            <v>85722</v>
          </cell>
          <cell r="Z56">
            <v>81578</v>
          </cell>
          <cell r="AA56">
            <v>76411</v>
          </cell>
          <cell r="AB56">
            <v>74610</v>
          </cell>
          <cell r="AC56">
            <v>69699</v>
          </cell>
          <cell r="AD56">
            <v>66039</v>
          </cell>
          <cell r="AE56">
            <v>61278</v>
          </cell>
          <cell r="AF56">
            <v>60300</v>
          </cell>
          <cell r="AG56">
            <v>59610</v>
          </cell>
          <cell r="AH56">
            <v>58814</v>
          </cell>
          <cell r="AI56">
            <v>58833</v>
          </cell>
          <cell r="AJ56">
            <v>61132</v>
          </cell>
          <cell r="AK56">
            <v>62283</v>
          </cell>
          <cell r="AL56">
            <v>61534</v>
          </cell>
          <cell r="AM56">
            <v>62779</v>
          </cell>
          <cell r="AN56">
            <v>54292</v>
          </cell>
          <cell r="AO56">
            <v>55347</v>
          </cell>
          <cell r="AP56">
            <v>59056</v>
          </cell>
          <cell r="AQ56">
            <v>59634</v>
          </cell>
          <cell r="AR56">
            <v>61290</v>
          </cell>
          <cell r="AS56">
            <v>67746</v>
          </cell>
          <cell r="AT56">
            <v>67653</v>
          </cell>
          <cell r="AU56">
            <v>67522</v>
          </cell>
          <cell r="AV56">
            <v>65898</v>
          </cell>
          <cell r="AW56">
            <v>70321</v>
          </cell>
          <cell r="AX56">
            <v>70507</v>
          </cell>
          <cell r="AY56">
            <v>71066</v>
          </cell>
          <cell r="AZ56">
            <v>71174</v>
          </cell>
          <cell r="BA56">
            <v>71594</v>
          </cell>
          <cell r="BB56">
            <v>72354</v>
          </cell>
          <cell r="BC56">
            <v>73114</v>
          </cell>
          <cell r="BD56">
            <v>73869</v>
          </cell>
          <cell r="BE56">
            <v>74569</v>
          </cell>
          <cell r="BF56" t="str">
            <v>.</v>
          </cell>
          <cell r="BG56" t="str">
            <v>.</v>
          </cell>
        </row>
        <row r="57">
          <cell r="D57">
            <v>9.4656794076445863</v>
          </cell>
          <cell r="E57">
            <v>8.6065383723626248</v>
          </cell>
          <cell r="F57">
            <v>6.108708253444509</v>
          </cell>
          <cell r="G57">
            <v>7.2354679802955664</v>
          </cell>
          <cell r="H57">
            <v>5.9461350122420429</v>
          </cell>
          <cell r="I57">
            <v>6.3418844116421642</v>
          </cell>
          <cell r="J57">
            <v>7.9758164585368441</v>
          </cell>
          <cell r="K57">
            <v>8.4515888894058531</v>
          </cell>
          <cell r="L57">
            <v>10.005153975003221</v>
          </cell>
          <cell r="M57">
            <v>13.812231866706576</v>
          </cell>
          <cell r="N57">
            <v>15.355507559395248</v>
          </cell>
          <cell r="O57">
            <v>15.865136001654772</v>
          </cell>
          <cell r="P57">
            <v>17.369459895926791</v>
          </cell>
          <cell r="Q57">
            <v>20.392744103733452</v>
          </cell>
          <cell r="R57">
            <v>20.842774388680986</v>
          </cell>
          <cell r="S57">
            <v>18.455209795286262</v>
          </cell>
          <cell r="T57">
            <v>20.227515108425166</v>
          </cell>
          <cell r="U57">
            <v>21.366499923172793</v>
          </cell>
          <cell r="V57">
            <v>20.075226368139038</v>
          </cell>
          <cell r="W57">
            <v>18.368807567836697</v>
          </cell>
          <cell r="X57">
            <v>16.97704280444448</v>
          </cell>
          <cell r="Y57">
            <v>18.116060641490314</v>
          </cell>
          <cell r="Z57">
            <v>18.645838894948401</v>
          </cell>
          <cell r="AA57">
            <v>19.247406471221044</v>
          </cell>
          <cell r="AB57">
            <v>17.375829278230057</v>
          </cell>
          <cell r="AC57">
            <v>18.5257732786372</v>
          </cell>
          <cell r="AD57">
            <v>15.56457077332036</v>
          </cell>
          <cell r="AE57">
            <v>12.89277315903494</v>
          </cell>
          <cell r="AF57">
            <v>11.00555157593123</v>
          </cell>
          <cell r="AG57">
            <v>8.1690277586750906</v>
          </cell>
          <cell r="AH57">
            <v>12.397170722992342</v>
          </cell>
          <cell r="AI57">
            <v>11.089106163843052</v>
          </cell>
          <cell r="AJ57">
            <v>13.902087979282642</v>
          </cell>
          <cell r="AK57">
            <v>13.593775520810132</v>
          </cell>
          <cell r="AL57">
            <v>13.733526071218506</v>
          </cell>
          <cell r="AM57">
            <v>11.840587264030079</v>
          </cell>
          <cell r="AN57">
            <v>11.846803242928667</v>
          </cell>
          <cell r="AO57">
            <v>14.768636143617186</v>
          </cell>
          <cell r="AP57">
            <v>12.997223279336014</v>
          </cell>
          <cell r="AQ57">
            <v>12.797180334212994</v>
          </cell>
          <cell r="AR57">
            <v>13.812757788590599</v>
          </cell>
          <cell r="AS57">
            <v>9.6689583702796504</v>
          </cell>
          <cell r="AT57">
            <v>8.307508872044215</v>
          </cell>
          <cell r="AU57">
            <v>11.159732424642014</v>
          </cell>
          <cell r="AV57">
            <v>13.02957234601794</v>
          </cell>
          <cell r="AW57">
            <v>10.471513975706527</v>
          </cell>
          <cell r="AX57">
            <v>10.610178998992197</v>
          </cell>
          <cell r="AY57">
            <v>10.891129391737541</v>
          </cell>
          <cell r="AZ57">
            <v>13.053347380310587</v>
          </cell>
          <cell r="BA57">
            <v>11.452849805407856</v>
          </cell>
          <cell r="BB57">
            <v>21.232299754777227</v>
          </cell>
          <cell r="BC57">
            <v>23.09567334536343</v>
          </cell>
          <cell r="BD57">
            <v>22.584088389479849</v>
          </cell>
          <cell r="BE57">
            <v>28.737034757534193</v>
          </cell>
          <cell r="BF57">
            <v>31.505552722001916</v>
          </cell>
          <cell r="BG57">
            <v>31.868186129790896</v>
          </cell>
        </row>
        <row r="58">
          <cell r="D58">
            <v>63.543125875525327</v>
          </cell>
          <cell r="E58">
            <v>62.031068861581254</v>
          </cell>
          <cell r="F58">
            <v>66.054309537610919</v>
          </cell>
          <cell r="G58">
            <v>67.873891625615769</v>
          </cell>
          <cell r="H58">
            <v>68.576425323539695</v>
          </cell>
          <cell r="I58">
            <v>64.403904529492294</v>
          </cell>
          <cell r="J58">
            <v>63.312828365498852</v>
          </cell>
          <cell r="K58">
            <v>60.940771413948731</v>
          </cell>
          <cell r="L58">
            <v>58.542713567839201</v>
          </cell>
          <cell r="M58">
            <v>57.26429212810536</v>
          </cell>
          <cell r="N58">
            <v>53.26825053995681</v>
          </cell>
          <cell r="O58">
            <v>53.336879275445824</v>
          </cell>
          <cell r="P58">
            <v>51.472661556996748</v>
          </cell>
          <cell r="Q58">
            <v>49.097550737955046</v>
          </cell>
          <cell r="R58">
            <v>46.57405034090327</v>
          </cell>
          <cell r="S58">
            <v>45.108648308570871</v>
          </cell>
          <cell r="T58">
            <v>46.735395189003441</v>
          </cell>
          <cell r="U58">
            <v>46.122786949618423</v>
          </cell>
          <cell r="V58">
            <v>45.422783537746938</v>
          </cell>
          <cell r="W58">
            <v>47.893328354493406</v>
          </cell>
          <cell r="X58">
            <v>49.961032888242322</v>
          </cell>
          <cell r="Y58">
            <v>49.362796679527648</v>
          </cell>
          <cell r="Z58">
            <v>49.927921468724016</v>
          </cell>
          <cell r="AA58">
            <v>47.733718507150542</v>
          </cell>
          <cell r="AB58">
            <v>51.424090772814282</v>
          </cell>
          <cell r="AC58">
            <v>47.754220620228466</v>
          </cell>
          <cell r="AD58">
            <v>45.891898465868621</v>
          </cell>
          <cell r="AE58">
            <v>42.480604366100692</v>
          </cell>
          <cell r="AF58">
            <v>43.198424068767906</v>
          </cell>
          <cell r="AG58">
            <v>42.075711361558568</v>
          </cell>
          <cell r="AH58">
            <v>43.873283471792497</v>
          </cell>
          <cell r="AI58">
            <v>42.863089336918883</v>
          </cell>
          <cell r="AJ58">
            <v>45.122063870342423</v>
          </cell>
          <cell r="AK58">
            <v>44.927373298347504</v>
          </cell>
          <cell r="AL58">
            <v>45.871247250024247</v>
          </cell>
          <cell r="AM58">
            <v>46.223668800285985</v>
          </cell>
          <cell r="AN58">
            <v>46.625619475879155</v>
          </cell>
          <cell r="AO58">
            <v>45.974607520727602</v>
          </cell>
          <cell r="AP58">
            <v>44.865673353576206</v>
          </cell>
          <cell r="AQ58">
            <v>45.26563312190121</v>
          </cell>
          <cell r="AR58">
            <v>45.304347274789869</v>
          </cell>
          <cell r="AS58">
            <v>47.105843238313511</v>
          </cell>
          <cell r="AT58">
            <v>49.102981341096203</v>
          </cell>
          <cell r="AU58">
            <v>52.435189504481741</v>
          </cell>
          <cell r="AV58">
            <v>50.899823979301409</v>
          </cell>
          <cell r="AW58">
            <v>53.758650855124692</v>
          </cell>
          <cell r="AX58">
            <v>53.1052423816231</v>
          </cell>
          <cell r="AY58">
            <v>56.593299075945687</v>
          </cell>
          <cell r="AZ58">
            <v>48.874917386196877</v>
          </cell>
          <cell r="BA58">
            <v>48.815527919350579</v>
          </cell>
          <cell r="BB58">
            <v>43.599727295087305</v>
          </cell>
          <cell r="BC58">
            <v>42.655045967589338</v>
          </cell>
          <cell r="BD58">
            <v>42.263578211795675</v>
          </cell>
          <cell r="BE58">
            <v>38.399075089469889</v>
          </cell>
          <cell r="BF58">
            <v>36.873186555596838</v>
          </cell>
          <cell r="BG58">
            <v>36.888841747260464</v>
          </cell>
        </row>
        <row r="59">
          <cell r="D59">
            <v>2.7216329797878731</v>
          </cell>
          <cell r="E59">
            <v>3.5752376536053787</v>
          </cell>
          <cell r="F59">
            <v>2.3364694341641772</v>
          </cell>
          <cell r="G59">
            <v>2.6206896551724137</v>
          </cell>
          <cell r="H59">
            <v>2.9031129765652328</v>
          </cell>
          <cell r="I59">
            <v>2.5682995059817868</v>
          </cell>
          <cell r="J59">
            <v>2.3497109063547801</v>
          </cell>
          <cell r="K59">
            <v>2.6427208858698177</v>
          </cell>
          <cell r="L59">
            <v>2.9592406476828583</v>
          </cell>
          <cell r="M59">
            <v>1.9854335029432306</v>
          </cell>
          <cell r="N59">
            <v>2.4708423326133908</v>
          </cell>
          <cell r="O59">
            <v>2.6904835778555913</v>
          </cell>
          <cell r="P59">
            <v>2.1519571402937632</v>
          </cell>
          <cell r="Q59">
            <v>2.0431315159559382</v>
          </cell>
          <cell r="R59">
            <v>2.0044086738094018</v>
          </cell>
          <cell r="S59">
            <v>2.4110729322944398</v>
          </cell>
          <cell r="T59">
            <v>2.5641025641025639</v>
          </cell>
          <cell r="U59">
            <v>2.5959059634985406</v>
          </cell>
          <cell r="V59">
            <v>2.8566564797626479</v>
          </cell>
          <cell r="W59">
            <v>3.6960107045058503</v>
          </cell>
          <cell r="X59">
            <v>3.8900310994663361</v>
          </cell>
          <cell r="Y59">
            <v>3.361783389843719</v>
          </cell>
          <cell r="Z59">
            <v>3.0822152898014599</v>
          </cell>
          <cell r="AA59">
            <v>3.1295372648145219</v>
          </cell>
          <cell r="AB59">
            <v>2.5276169830031598</v>
          </cell>
          <cell r="AC59">
            <v>2.3529506209509745</v>
          </cell>
          <cell r="AD59">
            <v>4.1471932171586428</v>
          </cell>
          <cell r="AE59">
            <v>3.3838206158460942</v>
          </cell>
          <cell r="AF59">
            <v>5.117299426934097</v>
          </cell>
          <cell r="AG59">
            <v>5.3559437221381705</v>
          </cell>
          <cell r="AH59">
            <v>5.3337231303952377</v>
          </cell>
          <cell r="AI59">
            <v>4.036666702548418</v>
          </cell>
          <cell r="AJ59">
            <v>3.735493290441172</v>
          </cell>
          <cell r="AK59">
            <v>3.9608650860822454</v>
          </cell>
          <cell r="AL59">
            <v>3.9160847925858469</v>
          </cell>
          <cell r="AM59">
            <v>2.4037902678460945</v>
          </cell>
          <cell r="AN59">
            <v>2.5713577874269755</v>
          </cell>
          <cell r="AO59">
            <v>2.557217733810035</v>
          </cell>
          <cell r="AP59">
            <v>3.3020654081457108</v>
          </cell>
          <cell r="AQ59">
            <v>3.0579806702221402</v>
          </cell>
          <cell r="AR59">
            <v>4.110218377087909</v>
          </cell>
          <cell r="AS59">
            <v>5.4791023219599779</v>
          </cell>
          <cell r="AT59">
            <v>5.4703221887904858</v>
          </cell>
          <cell r="AU59">
            <v>4.1211070956307241</v>
          </cell>
          <cell r="AV59">
            <v>3.8092431340072372</v>
          </cell>
          <cell r="AW59">
            <v>3.6332408348055973</v>
          </cell>
          <cell r="AX59">
            <v>3.0313500913810043</v>
          </cell>
          <cell r="AY59">
            <v>3.0332165433235851</v>
          </cell>
          <cell r="AZ59">
            <v>4.3552560086279026</v>
          </cell>
          <cell r="BA59">
            <v>3.4417374255719073</v>
          </cell>
          <cell r="BB59">
            <v>4.822602311642326</v>
          </cell>
          <cell r="BC59">
            <v>4.1569336318251118</v>
          </cell>
          <cell r="BD59">
            <v>3.714572693116398</v>
          </cell>
          <cell r="BE59">
            <v>3.2665911820609521</v>
          </cell>
          <cell r="BF59">
            <v>2.6040597350728243</v>
          </cell>
          <cell r="BG59">
            <v>2.529374561014464</v>
          </cell>
        </row>
        <row r="60">
          <cell r="D60">
            <v>24.269561737042228</v>
          </cell>
          <cell r="E60">
            <v>25.787155112450726</v>
          </cell>
          <cell r="F60">
            <v>25.5005127747804</v>
          </cell>
          <cell r="G60">
            <v>22.269950738916254</v>
          </cell>
          <cell r="H60">
            <v>22.574326687653027</v>
          </cell>
          <cell r="I60">
            <v>26.685911552883759</v>
          </cell>
          <cell r="J60">
            <v>26.361644269609528</v>
          </cell>
          <cell r="K60">
            <v>27.964918810775604</v>
          </cell>
          <cell r="L60">
            <v>28.492891809474727</v>
          </cell>
          <cell r="M60">
            <v>26.938042502244837</v>
          </cell>
          <cell r="N60">
            <v>28.905399568034557</v>
          </cell>
          <cell r="O60">
            <v>28.107501145043805</v>
          </cell>
          <cell r="P60">
            <v>29.005921406782708</v>
          </cell>
          <cell r="Q60">
            <v>28.466573642355556</v>
          </cell>
          <cell r="R60">
            <v>30.578766596606346</v>
          </cell>
          <cell r="S60">
            <v>34.025068963848426</v>
          </cell>
          <cell r="T60">
            <v>30.472987138468827</v>
          </cell>
          <cell r="U60">
            <v>29.91480716371024</v>
          </cell>
          <cell r="V60">
            <v>31.645333614351376</v>
          </cell>
          <cell r="W60">
            <v>30.041853373164052</v>
          </cell>
          <cell r="X60">
            <v>29.171893207846864</v>
          </cell>
          <cell r="Y60">
            <v>29.159359289138315</v>
          </cell>
          <cell r="Z60">
            <v>28.344024346526119</v>
          </cell>
          <cell r="AA60">
            <v>29.889337756813887</v>
          </cell>
          <cell r="AB60">
            <v>28.672462965952509</v>
          </cell>
          <cell r="AC60">
            <v>31.367055480183353</v>
          </cell>
          <cell r="AD60">
            <v>34.396337543652386</v>
          </cell>
          <cell r="AE60">
            <v>41.242801859018279</v>
          </cell>
          <cell r="AF60">
            <v>40.678724928366762</v>
          </cell>
          <cell r="AG60">
            <v>44.399317157628175</v>
          </cell>
          <cell r="AH60">
            <v>38.395822674819918</v>
          </cell>
          <cell r="AI60">
            <v>42.011137796689653</v>
          </cell>
          <cell r="AJ60">
            <v>37.240354859933774</v>
          </cell>
          <cell r="AK60">
            <v>37.517986094760111</v>
          </cell>
          <cell r="AL60">
            <v>36.479141886171412</v>
          </cell>
          <cell r="AM60">
            <v>39.531953667837847</v>
          </cell>
          <cell r="AN60">
            <v>38.956219493765204</v>
          </cell>
          <cell r="AO60">
            <v>36.699538601845177</v>
          </cell>
          <cell r="AP60">
            <v>38.83503795894206</v>
          </cell>
          <cell r="AQ60">
            <v>38.879205873663651</v>
          </cell>
          <cell r="AR60">
            <v>36.772676559531604</v>
          </cell>
          <cell r="AS60">
            <v>37.746096069446864</v>
          </cell>
          <cell r="AT60">
            <v>37.11918759806909</v>
          </cell>
          <cell r="AU60">
            <v>32.283970975245516</v>
          </cell>
          <cell r="AV60">
            <v>32.261360540673422</v>
          </cell>
          <cell r="AW60">
            <v>32.13659433436321</v>
          </cell>
          <cell r="AX60">
            <v>33.253228528003696</v>
          </cell>
          <cell r="AY60">
            <v>29.48235498899319</v>
          </cell>
          <cell r="AZ60">
            <v>33.716479224864635</v>
          </cell>
          <cell r="BA60">
            <v>36.289884849669662</v>
          </cell>
          <cell r="BB60">
            <v>30.345370638493147</v>
          </cell>
          <cell r="BC60">
            <v>30.092347055222124</v>
          </cell>
          <cell r="BD60">
            <v>31.437760705608063</v>
          </cell>
          <cell r="BE60">
            <v>29.597298970934972</v>
          </cell>
          <cell r="BF60">
            <v>29.017200987328426</v>
          </cell>
          <cell r="BG60">
            <v>28.713597561934179</v>
          </cell>
        </row>
        <row r="61">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v>7500</v>
          </cell>
          <cell r="AG61">
            <v>5798</v>
          </cell>
          <cell r="AH61">
            <v>4743</v>
          </cell>
          <cell r="AI61">
            <v>4357</v>
          </cell>
          <cell r="AJ61">
            <v>4355</v>
          </cell>
          <cell r="AK61">
            <v>4753</v>
          </cell>
          <cell r="AL61">
            <v>4423</v>
          </cell>
          <cell r="AM61">
            <v>4368</v>
          </cell>
          <cell r="AN61">
            <v>4805.6779000000006</v>
          </cell>
          <cell r="AO61">
            <v>5042.0502483999999</v>
          </cell>
          <cell r="AP61">
            <v>5863.605442</v>
          </cell>
          <cell r="AQ61">
            <v>5356.3493339999995</v>
          </cell>
          <cell r="AR61">
            <v>5056.5746289999988</v>
          </cell>
          <cell r="AS61">
            <v>5322.6330179999995</v>
          </cell>
          <cell r="AT61">
            <v>5058.7490580000003</v>
          </cell>
          <cell r="AU61">
            <v>4847.9809499999992</v>
          </cell>
          <cell r="AV61">
            <v>6113.2779081500003</v>
          </cell>
          <cell r="AW61">
            <v>6057.4434086200008</v>
          </cell>
          <cell r="AX61">
            <v>5695.6272062199996</v>
          </cell>
          <cell r="AY61">
            <v>6120.49215706</v>
          </cell>
          <cell r="AZ61">
            <v>6560.3499251100002</v>
          </cell>
          <cell r="BA61">
            <v>6942.5802421600001</v>
          </cell>
          <cell r="BB61">
            <v>7277.5122988399999</v>
          </cell>
          <cell r="BC61">
            <v>7666.7685355600006</v>
          </cell>
          <cell r="BD61" t="str">
            <v>.</v>
          </cell>
          <cell r="BE61" t="str">
            <v>.</v>
          </cell>
          <cell r="BF61" t="str">
            <v>.</v>
          </cell>
          <cell r="BG61" t="str">
            <v>.</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v>10869.805595073058</v>
          </cell>
          <cell r="AG62">
            <v>8099.8191299520677</v>
          </cell>
          <cell r="AH62">
            <v>6344.9276459155553</v>
          </cell>
          <cell r="AI62">
            <v>5646.1226298582442</v>
          </cell>
          <cell r="AJ62">
            <v>5555.2167098016926</v>
          </cell>
          <cell r="AK62">
            <v>5958.4755851677892</v>
          </cell>
          <cell r="AL62">
            <v>5423.2167986085833</v>
          </cell>
          <cell r="AM62">
            <v>5178.7432981379234</v>
          </cell>
          <cell r="AN62">
            <v>5479.9719015057608</v>
          </cell>
          <cell r="AO62">
            <v>5521.7913211568539</v>
          </cell>
          <cell r="AP62">
            <v>6075.8503154023365</v>
          </cell>
          <cell r="AQ62">
            <v>5399.9366303222105</v>
          </cell>
          <cell r="AR62">
            <v>5056.5746289999988</v>
          </cell>
          <cell r="AS62">
            <v>5235.9082996606485</v>
          </cell>
          <cell r="AT62">
            <v>4900.5114792136465</v>
          </cell>
          <cell r="AU62">
            <v>4659.7208111030968</v>
          </cell>
          <cell r="AV62">
            <v>5874.5525028221446</v>
          </cell>
          <cell r="AW62">
            <v>5819.4093667984416</v>
          </cell>
          <cell r="AX62">
            <v>5476.1143993710111</v>
          </cell>
          <cell r="AY62">
            <v>5819.7480260649509</v>
          </cell>
          <cell r="AZ62">
            <v>6098.5422433674539</v>
          </cell>
          <cell r="BA62">
            <v>6345.928624603398</v>
          </cell>
          <cell r="BB62">
            <v>6548.3276523731765</v>
          </cell>
          <cell r="BC62">
            <v>6782.8143490586535</v>
          </cell>
          <cell r="BD62" t="str">
            <v>.</v>
          </cell>
          <cell r="BE62" t="str">
            <v>.</v>
          </cell>
          <cell r="BF62" t="str">
            <v>.</v>
          </cell>
          <cell r="BG62" t="str">
            <v>.</v>
          </cell>
        </row>
        <row r="63">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v>1178.8745677459917</v>
          </cell>
          <cell r="AG63">
            <v>815.24184476940377</v>
          </cell>
          <cell r="AH63">
            <v>572.96448417492149</v>
          </cell>
          <cell r="AI63">
            <v>522.29681131623113</v>
          </cell>
          <cell r="AJ63">
            <v>553.22662601626018</v>
          </cell>
          <cell r="AK63">
            <v>708.87397464578669</v>
          </cell>
          <cell r="AL63">
            <v>733.01292674842557</v>
          </cell>
          <cell r="AM63">
            <v>734.24104891578418</v>
          </cell>
          <cell r="AN63">
            <v>823.17195957519709</v>
          </cell>
          <cell r="AO63">
            <v>939.80433334575946</v>
          </cell>
          <cell r="AP63">
            <v>1188.1672628166161</v>
          </cell>
          <cell r="AQ63">
            <v>1013.6921525359576</v>
          </cell>
          <cell r="AR63">
            <v>919.71164587122564</v>
          </cell>
          <cell r="AS63">
            <v>996.00168749999989</v>
          </cell>
          <cell r="AT63">
            <v>864.74342871794886</v>
          </cell>
          <cell r="AU63">
            <v>849.79540470043696</v>
          </cell>
          <cell r="AV63">
            <v>1063.5180905588929</v>
          </cell>
          <cell r="AW63">
            <v>883.22763607838169</v>
          </cell>
          <cell r="AX63">
            <v>836.85504485668594</v>
          </cell>
          <cell r="AY63">
            <v>924.01091710522201</v>
          </cell>
          <cell r="AZ63">
            <v>1057.0745655069829</v>
          </cell>
          <cell r="BA63">
            <v>1078.9948766189771</v>
          </cell>
          <cell r="BB63">
            <v>1146.2530349963947</v>
          </cell>
          <cell r="BC63">
            <v>1214.5968873003023</v>
          </cell>
          <cell r="BD63" t="str">
            <v>.</v>
          </cell>
          <cell r="BE63" t="str">
            <v>.</v>
          </cell>
          <cell r="BF63" t="str">
            <v>.</v>
          </cell>
          <cell r="BG63" t="str">
            <v>.</v>
          </cell>
        </row>
        <row r="64">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v>1977.0472162737462</v>
          </cell>
          <cell r="AG64">
            <v>1473.2301073030314</v>
          </cell>
          <cell r="AH64">
            <v>1154.0428602974819</v>
          </cell>
          <cell r="AI64">
            <v>1026.9411840411503</v>
          </cell>
          <cell r="AJ64">
            <v>1010.4068224448331</v>
          </cell>
          <cell r="AK64">
            <v>1083.7532894084738</v>
          </cell>
          <cell r="AL64">
            <v>986.39810814997873</v>
          </cell>
          <cell r="AM64">
            <v>941.93221137466776</v>
          </cell>
          <cell r="AN64">
            <v>996.72097153615141</v>
          </cell>
          <cell r="AO64">
            <v>1004.3272683079035</v>
          </cell>
          <cell r="AP64">
            <v>1105.1019125868199</v>
          </cell>
          <cell r="AQ64">
            <v>982.16381053514192</v>
          </cell>
          <cell r="AR64">
            <v>919.71164587122564</v>
          </cell>
          <cell r="AS64">
            <v>952.32962889426119</v>
          </cell>
          <cell r="AT64">
            <v>891.32620575002659</v>
          </cell>
          <cell r="AU64">
            <v>847.53015843999572</v>
          </cell>
          <cell r="AV64">
            <v>1068.4889965118487</v>
          </cell>
          <cell r="AW64">
            <v>1058.4593246268537</v>
          </cell>
          <cell r="AX64">
            <v>996.01935237741191</v>
          </cell>
          <cell r="AY64">
            <v>1058.5209214377867</v>
          </cell>
          <cell r="AZ64">
            <v>1109.2292185099043</v>
          </cell>
          <cell r="BA64">
            <v>1154.2249226270276</v>
          </cell>
          <cell r="BB64">
            <v>1191.038132479661</v>
          </cell>
          <cell r="BC64">
            <v>1233.6875862238364</v>
          </cell>
          <cell r="BD64" t="str">
            <v>.</v>
          </cell>
          <cell r="BE64" t="str">
            <v>.</v>
          </cell>
          <cell r="BF64" t="str">
            <v>.</v>
          </cell>
          <cell r="BG64" t="str">
            <v>.</v>
          </cell>
        </row>
        <row r="65">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v>4.3451222412569557</v>
          </cell>
          <cell r="AG65">
            <v>3.2684164773641222</v>
          </cell>
          <cell r="AH65">
            <v>2.4672095156886584</v>
          </cell>
          <cell r="AI65">
            <v>2.122213951753285</v>
          </cell>
          <cell r="AJ65">
            <v>1.9838267148724387</v>
          </cell>
          <cell r="AK65">
            <v>2.0153542942655225</v>
          </cell>
          <cell r="AL65">
            <v>1.7652120329751027</v>
          </cell>
          <cell r="AM65">
            <v>1.6191000428127413</v>
          </cell>
          <cell r="AN65">
            <v>1.633749107174121</v>
          </cell>
          <cell r="AO65">
            <v>1.5636014600083912</v>
          </cell>
          <cell r="AP65">
            <v>1.6861558959470582</v>
          </cell>
          <cell r="AQ65">
            <v>1.6164396930172005</v>
          </cell>
          <cell r="AR65">
            <v>1.5362845610313567</v>
          </cell>
          <cell r="AS65">
            <v>1.5961996307765387</v>
          </cell>
          <cell r="AT65">
            <v>1.5291314314214461</v>
          </cell>
          <cell r="AU65">
            <v>1.4611819133420476</v>
          </cell>
          <cell r="AV65">
            <v>1.8437384079878225</v>
          </cell>
          <cell r="AW65">
            <v>1.7836143884243449</v>
          </cell>
          <cell r="AX65">
            <v>1.6210735152644475</v>
          </cell>
          <cell r="AY65">
            <v>1.6738974380106073</v>
          </cell>
          <cell r="AZ65">
            <v>1.705805781257679</v>
          </cell>
          <cell r="BA65">
            <v>1.7272321445718266</v>
          </cell>
          <cell r="BB65">
            <v>1.7378959539605818</v>
          </cell>
          <cell r="BC65">
            <v>1.7596573529296653</v>
          </cell>
          <cell r="BD65" t="str">
            <v>.</v>
          </cell>
          <cell r="BE65" t="str">
            <v>.</v>
          </cell>
          <cell r="BF65" t="str">
            <v>.</v>
          </cell>
          <cell r="BG65" t="str">
            <v>.</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v>-25.483311922124329</v>
          </cell>
          <cell r="AH66">
            <v>-21.665810753071678</v>
          </cell>
          <cell r="AI66">
            <v>-11.013601022025144</v>
          </cell>
          <cell r="AJ66">
            <v>-1.6100592568750849</v>
          </cell>
          <cell r="AK66">
            <v>7.2591025054806968</v>
          </cell>
          <cell r="AL66">
            <v>-8.9831497823303241</v>
          </cell>
          <cell r="AM66">
            <v>-4.5079057236543374</v>
          </cell>
          <cell r="AN66">
            <v>5.8166351569529873</v>
          </cell>
          <cell r="AO66">
            <v>0.76313200875359755</v>
          </cell>
          <cell r="AP66">
            <v>10.034044425449306</v>
          </cell>
          <cell r="AQ66">
            <v>-11.124594089598927</v>
          </cell>
          <cell r="AR66">
            <v>-6.3586301993644572</v>
          </cell>
          <cell r="AS66">
            <v>3.546544525065487</v>
          </cell>
          <cell r="AT66">
            <v>-6.4057046313958477</v>
          </cell>
          <cell r="AU66">
            <v>-4.9135823705730335</v>
          </cell>
          <cell r="AV66">
            <v>26.070911562434574</v>
          </cell>
          <cell r="AW66">
            <v>-0.93867806947358634</v>
          </cell>
          <cell r="AX66">
            <v>-5.8991376235883353</v>
          </cell>
          <cell r="AY66">
            <v>6.2751360112822008</v>
          </cell>
          <cell r="AZ66">
            <v>4.7904860494623724</v>
          </cell>
          <cell r="BA66">
            <v>4.0564838507922474</v>
          </cell>
          <cell r="BB66">
            <v>3.1894312045217532</v>
          </cell>
          <cell r="BC66">
            <v>3.5808638347608834</v>
          </cell>
          <cell r="BD66" t="str">
            <v>.</v>
          </cell>
          <cell r="BE66" t="str">
            <v>.</v>
          </cell>
          <cell r="BF66" t="str">
            <v>.</v>
          </cell>
          <cell r="BG66" t="str">
            <v>.</v>
          </cell>
        </row>
        <row r="67">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v>38088.213895962173</v>
          </cell>
          <cell r="AA67">
            <v>35041.10585667516</v>
          </cell>
          <cell r="AB67">
            <v>37108.58493997818</v>
          </cell>
          <cell r="AC67">
            <v>39561.513277555488</v>
          </cell>
          <cell r="AD67">
            <v>41885.230993088408</v>
          </cell>
          <cell r="AE67">
            <v>44668.715896689733</v>
          </cell>
          <cell r="AF67">
            <v>45500.381957075318</v>
          </cell>
          <cell r="AG67">
            <v>45074.736267733737</v>
          </cell>
          <cell r="AH67">
            <v>46775.22735540197</v>
          </cell>
          <cell r="AI67">
            <v>48390.087304474364</v>
          </cell>
          <cell r="AJ67">
            <v>50932.211713350312</v>
          </cell>
          <cell r="AK67">
            <v>53774.827209894516</v>
          </cell>
          <cell r="AL67">
            <v>55879.865405602031</v>
          </cell>
          <cell r="AM67">
            <v>58176.282284467081</v>
          </cell>
          <cell r="AN67">
            <v>61008.202982902891</v>
          </cell>
          <cell r="AO67">
            <v>64231.666060385607</v>
          </cell>
          <cell r="AP67">
            <v>65539.723535831217</v>
          </cell>
          <cell r="AQ67">
            <v>60760.931247726461</v>
          </cell>
          <cell r="AR67">
            <v>59865.969443433969</v>
          </cell>
          <cell r="AS67">
            <v>59662.313568570382</v>
          </cell>
          <cell r="AT67">
            <v>58289.705347399075</v>
          </cell>
          <cell r="AU67">
            <v>58003.05565660241</v>
          </cell>
          <cell r="AV67">
            <v>57952.309930883966</v>
          </cell>
          <cell r="AW67">
            <v>59343.506729719906</v>
          </cell>
          <cell r="AX67">
            <v>61441.960712986554</v>
          </cell>
          <cell r="AY67">
            <v>63236.904328846875</v>
          </cell>
          <cell r="AZ67">
            <v>65026.7006184067</v>
          </cell>
          <cell r="BA67">
            <v>66825.118224809034</v>
          </cell>
          <cell r="BB67">
            <v>68533.33939614406</v>
          </cell>
          <cell r="BC67">
            <v>70109.534914275311</v>
          </cell>
          <cell r="BD67">
            <v>71651.91433930042</v>
          </cell>
          <cell r="BE67">
            <v>73156.639087677584</v>
          </cell>
          <cell r="BF67">
            <v>74619.859077231245</v>
          </cell>
          <cell r="BG67" t="str">
            <v>.</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v>8636.6852747615485</v>
          </cell>
          <cell r="AA68">
            <v>7903.1733615247495</v>
          </cell>
          <cell r="AB68">
            <v>8276.7093394724816</v>
          </cell>
          <cell r="AC68">
            <v>8884.9167188951051</v>
          </cell>
          <cell r="AD68">
            <v>9725.665303607755</v>
          </cell>
          <cell r="AE68">
            <v>10488.864130831555</v>
          </cell>
          <cell r="AF68">
            <v>10772.686841113748</v>
          </cell>
          <cell r="AG68">
            <v>10187.163819984753</v>
          </cell>
          <cell r="AH68">
            <v>10569.096441073641</v>
          </cell>
          <cell r="AI68">
            <v>11253.770391049644</v>
          </cell>
          <cell r="AJ68">
            <v>11831.245795676617</v>
          </cell>
          <cell r="AK68">
            <v>12491.249061531827</v>
          </cell>
          <cell r="AL68">
            <v>12969.168074046524</v>
          </cell>
          <cell r="AM68">
            <v>13492.749279157977</v>
          </cell>
          <cell r="AN68">
            <v>14145.156858644634</v>
          </cell>
          <cell r="AO68">
            <v>14883.324542224074</v>
          </cell>
          <cell r="AP68">
            <v>15196.700844895431</v>
          </cell>
          <cell r="AQ68">
            <v>14106.566382433106</v>
          </cell>
          <cell r="AR68">
            <v>13935.378841899261</v>
          </cell>
          <cell r="AS68">
            <v>13918.49239331639</v>
          </cell>
          <cell r="AT68">
            <v>13655.973926633402</v>
          </cell>
          <cell r="AU68">
            <v>13623.895913422921</v>
          </cell>
          <cell r="AV68">
            <v>13669.609607473514</v>
          </cell>
          <cell r="AW68">
            <v>14124.429184411187</v>
          </cell>
          <cell r="AX68">
            <v>14729.938342643911</v>
          </cell>
          <cell r="AY68">
            <v>15264.438279998569</v>
          </cell>
          <cell r="AZ68">
            <v>15788.038798932948</v>
          </cell>
          <cell r="BA68">
            <v>16307.854215925865</v>
          </cell>
          <cell r="BB68">
            <v>16808.765982300778</v>
          </cell>
          <cell r="BC68">
            <v>17315.357544036353</v>
          </cell>
          <cell r="BD68">
            <v>17820.659417414532</v>
          </cell>
          <cell r="BE68">
            <v>18323.682760415802</v>
          </cell>
          <cell r="BF68">
            <v>18785.646792932857</v>
          </cell>
          <cell r="BG68" t="str">
            <v>.</v>
          </cell>
        </row>
        <row r="69">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v>468.08641191419474</v>
          </cell>
          <cell r="AG69">
            <v>332.95894086845806</v>
          </cell>
          <cell r="AH69">
            <v>260.76175311648024</v>
          </cell>
          <cell r="AI69">
            <v>238.82908533713584</v>
          </cell>
          <cell r="AJ69">
            <v>234.71141479685497</v>
          </cell>
          <cell r="AK69">
            <v>251.74292436898347</v>
          </cell>
          <cell r="AL69">
            <v>228.9333154198346</v>
          </cell>
          <cell r="AM69">
            <v>218.4611093554627</v>
          </cell>
          <cell r="AN69">
            <v>231.09637388648565</v>
          </cell>
          <cell r="AO69">
            <v>232.71587984000286</v>
          </cell>
          <cell r="AP69">
            <v>256.24006728564075</v>
          </cell>
          <cell r="AQ69">
            <v>228.0241383274693</v>
          </cell>
          <cell r="AR69">
            <v>214.08707366932859</v>
          </cell>
          <cell r="AS69">
            <v>222.16692419177687</v>
          </cell>
          <cell r="AT69">
            <v>208.8177895788688</v>
          </cell>
          <cell r="AU69">
            <v>199.06990297948207</v>
          </cell>
          <cell r="AV69">
            <v>252.03184255498263</v>
          </cell>
          <cell r="AW69">
            <v>251.92535121596529</v>
          </cell>
          <cell r="AX69">
            <v>238.78312928738333</v>
          </cell>
          <cell r="AY69">
            <v>255.51104129560645</v>
          </cell>
          <cell r="AZ69">
            <v>269.31327857940363</v>
          </cell>
          <cell r="BA69">
            <v>281.67450010738338</v>
          </cell>
          <cell r="BB69">
            <v>292.11886391710783</v>
          </cell>
          <cell r="BC69">
            <v>304.69096220969715</v>
          </cell>
          <cell r="BD69" t="str">
            <v>.</v>
          </cell>
          <cell r="BE69" t="str">
            <v>.</v>
          </cell>
          <cell r="BF69" t="str">
            <v>.</v>
          </cell>
          <cell r="BG69" t="str">
            <v>.</v>
          </cell>
        </row>
        <row r="70">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v>105000</v>
          </cell>
          <cell r="AC70">
            <v>105000</v>
          </cell>
          <cell r="AD70">
            <v>64700</v>
          </cell>
          <cell r="AE70">
            <v>58000</v>
          </cell>
          <cell r="AF70">
            <v>56180</v>
          </cell>
          <cell r="AG70">
            <v>61000</v>
          </cell>
          <cell r="AH70">
            <v>63504</v>
          </cell>
          <cell r="AI70">
            <v>45300</v>
          </cell>
          <cell r="AJ70">
            <v>53968</v>
          </cell>
          <cell r="AK70">
            <v>29143</v>
          </cell>
          <cell r="AL70">
            <v>28886</v>
          </cell>
          <cell r="AM70">
            <v>24147</v>
          </cell>
          <cell r="AN70">
            <v>21631</v>
          </cell>
          <cell r="AO70">
            <v>17980</v>
          </cell>
          <cell r="AP70">
            <v>17378</v>
          </cell>
          <cell r="AQ70">
            <v>16226</v>
          </cell>
          <cell r="AR70">
            <v>16266</v>
          </cell>
          <cell r="AS70">
            <v>16168</v>
          </cell>
          <cell r="AT70">
            <v>15890</v>
          </cell>
          <cell r="AU70">
            <v>15781</v>
          </cell>
          <cell r="AV70">
            <v>15380</v>
          </cell>
          <cell r="AW70">
            <v>15143</v>
          </cell>
          <cell r="AX70">
            <v>14844</v>
          </cell>
          <cell r="AY70">
            <v>14862</v>
          </cell>
          <cell r="AZ70">
            <v>15200</v>
          </cell>
          <cell r="BA70">
            <v>15200</v>
          </cell>
          <cell r="BB70">
            <v>15200</v>
          </cell>
          <cell r="BC70">
            <v>15200</v>
          </cell>
          <cell r="BD70">
            <v>15200</v>
          </cell>
          <cell r="BE70">
            <v>15200</v>
          </cell>
          <cell r="BF70" t="str">
            <v>.</v>
          </cell>
          <cell r="BG70" t="str">
            <v>.</v>
          </cell>
        </row>
        <row r="71">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v>6.0193170058640915</v>
          </cell>
          <cell r="AH71">
            <v>2.3824583596879614</v>
          </cell>
          <cell r="AI71">
            <v>3.4427358274041771</v>
          </cell>
          <cell r="AJ71">
            <v>7.3019517795637201</v>
          </cell>
          <cell r="AK71">
            <v>4.7338523038081215</v>
          </cell>
          <cell r="AL71">
            <v>4.1148541713768934</v>
          </cell>
          <cell r="AM71">
            <v>3.3424908424908426</v>
          </cell>
          <cell r="AN71">
            <v>5.2874954436709123</v>
          </cell>
          <cell r="AO71">
            <v>10.85711708592579</v>
          </cell>
          <cell r="AP71">
            <v>15.931240671633176</v>
          </cell>
          <cell r="AQ71">
            <v>10.212806949084626</v>
          </cell>
          <cell r="AR71">
            <v>8.1223480939946811</v>
          </cell>
          <cell r="AS71">
            <v>15.791923436341635</v>
          </cell>
          <cell r="AT71">
            <v>14.71738495948142</v>
          </cell>
          <cell r="AU71">
            <v>10.719556622845229</v>
          </cell>
          <cell r="AV71">
            <v>5.5586028004219123</v>
          </cell>
          <cell r="AW71">
            <v>8.0111094609557956</v>
          </cell>
          <cell r="AX71">
            <v>7.5125181722343317</v>
          </cell>
          <cell r="AY71">
            <v>5.6878529050713293</v>
          </cell>
          <cell r="AZ71">
            <v>9.4519671370975367</v>
          </cell>
          <cell r="BA71">
            <v>11.635067177108816</v>
          </cell>
          <cell r="BB71">
            <v>13.80032734757568</v>
          </cell>
          <cell r="BC71">
            <v>16.276290985076056</v>
          </cell>
          <cell r="BD71" t="str">
            <v>.</v>
          </cell>
          <cell r="BE71" t="str">
            <v>.</v>
          </cell>
          <cell r="BF71" t="str">
            <v>.</v>
          </cell>
          <cell r="BG71" t="str">
            <v>.</v>
          </cell>
        </row>
        <row r="72">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v>71.127975163849598</v>
          </cell>
          <cell r="AH72">
            <v>76.027830487033526</v>
          </cell>
          <cell r="AI72">
            <v>74.8680284599495</v>
          </cell>
          <cell r="AJ72">
            <v>71.435132032146953</v>
          </cell>
          <cell r="AK72">
            <v>81.800967809804334</v>
          </cell>
          <cell r="AL72">
            <v>82.658828849197377</v>
          </cell>
          <cell r="AM72">
            <v>80.654761904761898</v>
          </cell>
          <cell r="AN72">
            <v>74.329022342508637</v>
          </cell>
          <cell r="AO72">
            <v>65.577093831011183</v>
          </cell>
          <cell r="AP72">
            <v>62.219938587061577</v>
          </cell>
          <cell r="AQ72">
            <v>72.416440379988117</v>
          </cell>
          <cell r="AR72">
            <v>71.555959527399693</v>
          </cell>
          <cell r="AS72">
            <v>67.172073443895655</v>
          </cell>
          <cell r="AT72">
            <v>68.134614772978907</v>
          </cell>
          <cell r="AU72">
            <v>68.061048754739858</v>
          </cell>
          <cell r="AV72">
            <v>76.549676267149579</v>
          </cell>
          <cell r="AW72">
            <v>72.275693451297201</v>
          </cell>
          <cell r="AX72">
            <v>75.395632957163897</v>
          </cell>
          <cell r="AY72">
            <v>71.724781813440131</v>
          </cell>
          <cell r="AZ72">
            <v>71.302820968373368</v>
          </cell>
          <cell r="BA72">
            <v>68.488680377436225</v>
          </cell>
          <cell r="BB72">
            <v>66.735641240676898</v>
          </cell>
          <cell r="BC72">
            <v>63.87845121819997</v>
          </cell>
          <cell r="BD72" t="str">
            <v>.</v>
          </cell>
          <cell r="BE72" t="str">
            <v>.</v>
          </cell>
          <cell r="BF72" t="str">
            <v>.</v>
          </cell>
          <cell r="BG72" t="str">
            <v>.</v>
          </cell>
        </row>
        <row r="73">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v>2.2249051397033459</v>
          </cell>
          <cell r="AH73">
            <v>1.686696183849884</v>
          </cell>
          <cell r="AI73">
            <v>0.13770943309616709</v>
          </cell>
          <cell r="AJ73">
            <v>0.32146957520091851</v>
          </cell>
          <cell r="AK73">
            <v>0.1683147485798443</v>
          </cell>
          <cell r="AL73">
            <v>0.18087271082975356</v>
          </cell>
          <cell r="AM73">
            <v>1.5109890109890109</v>
          </cell>
          <cell r="AN73">
            <v>1.7999541750394881</v>
          </cell>
          <cell r="AO73">
            <v>1.4052599539737662</v>
          </cell>
          <cell r="AP73">
            <v>1.7082604890590114</v>
          </cell>
          <cell r="AQ73">
            <v>1.5391585174754399</v>
          </cell>
          <cell r="AR73">
            <v>1.4157659137359093</v>
          </cell>
          <cell r="AS73">
            <v>0.71073846105991301</v>
          </cell>
          <cell r="AT73">
            <v>0.5676807185085716</v>
          </cell>
          <cell r="AU73">
            <v>1.2097819815071675</v>
          </cell>
          <cell r="AV73">
            <v>1.2373860821729212</v>
          </cell>
          <cell r="AW73">
            <v>1.9827094022717642</v>
          </cell>
          <cell r="AX73">
            <v>1.2636918004640187</v>
          </cell>
          <cell r="AY73">
            <v>3.5924101080070145</v>
          </cell>
          <cell r="AZ73">
            <v>1.0743725686068215</v>
          </cell>
          <cell r="BA73">
            <v>2.304865545928712</v>
          </cell>
          <cell r="BB73">
            <v>1.8930969037587186</v>
          </cell>
          <cell r="BC73">
            <v>2.0308425809104884</v>
          </cell>
          <cell r="BD73" t="str">
            <v>.</v>
          </cell>
          <cell r="BE73" t="str">
            <v>.</v>
          </cell>
          <cell r="BF73" t="str">
            <v>.</v>
          </cell>
          <cell r="BG73" t="str">
            <v>.</v>
          </cell>
        </row>
        <row r="74">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v>20.627802690582961</v>
          </cell>
          <cell r="AH74">
            <v>19.903014969428632</v>
          </cell>
          <cell r="AI74">
            <v>21.551526279550149</v>
          </cell>
          <cell r="AJ74">
            <v>20.941446613088406</v>
          </cell>
          <cell r="AK74">
            <v>13.2968651378077</v>
          </cell>
          <cell r="AL74">
            <v>13.045444268595976</v>
          </cell>
          <cell r="AM74">
            <v>14.491758241758241</v>
          </cell>
          <cell r="AN74">
            <v>18.583528038780958</v>
          </cell>
          <cell r="AO74">
            <v>22.160529129089273</v>
          </cell>
          <cell r="AP74">
            <v>20.140560252246253</v>
          </cell>
          <cell r="AQ74">
            <v>15.831594153451832</v>
          </cell>
          <cell r="AR74">
            <v>18.905926464869747</v>
          </cell>
          <cell r="AS74">
            <v>16.325264658702796</v>
          </cell>
          <cell r="AT74">
            <v>16.580319549031088</v>
          </cell>
          <cell r="AU74">
            <v>20.009612640907761</v>
          </cell>
          <cell r="AV74">
            <v>16.654334850255566</v>
          </cell>
          <cell r="AW74">
            <v>17.730487685475222</v>
          </cell>
          <cell r="AX74">
            <v>15.828157070137745</v>
          </cell>
          <cell r="AY74">
            <v>18.994955173481536</v>
          </cell>
          <cell r="AZ74">
            <v>18.170839325922273</v>
          </cell>
          <cell r="BA74">
            <v>17.571386899526253</v>
          </cell>
          <cell r="BB74">
            <v>17.570934507988714</v>
          </cell>
          <cell r="BC74">
            <v>17.814415215813469</v>
          </cell>
          <cell r="BD74" t="str">
            <v>.</v>
          </cell>
          <cell r="BE74" t="str">
            <v>.</v>
          </cell>
          <cell r="BF74" t="str">
            <v>.</v>
          </cell>
          <cell r="BG74" t="str">
            <v>.</v>
          </cell>
        </row>
        <row r="75">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v>23360</v>
          </cell>
          <cell r="AB75">
            <v>27500</v>
          </cell>
          <cell r="AC75">
            <v>29400</v>
          </cell>
          <cell r="AD75">
            <v>30099</v>
          </cell>
          <cell r="AE75">
            <v>31271.279999999999</v>
          </cell>
          <cell r="AF75">
            <v>37037.769999999997</v>
          </cell>
          <cell r="AG75">
            <v>41056.672999999995</v>
          </cell>
          <cell r="AH75">
            <v>44313.87</v>
          </cell>
          <cell r="AI75">
            <v>45276.76</v>
          </cell>
          <cell r="AJ75">
            <v>48448.69</v>
          </cell>
          <cell r="AK75">
            <v>52457.4</v>
          </cell>
          <cell r="AL75">
            <v>50992.69</v>
          </cell>
          <cell r="AM75">
            <v>52959.762889999998</v>
          </cell>
          <cell r="AN75">
            <v>54410.639000000003</v>
          </cell>
          <cell r="AO75">
            <v>51282.62212</v>
          </cell>
          <cell r="AP75">
            <v>52754.715844809994</v>
          </cell>
          <cell r="AQ75">
            <v>59655.62580134999</v>
          </cell>
          <cell r="AR75">
            <v>50807.72709262</v>
          </cell>
          <cell r="AS75">
            <v>43131.243000000002</v>
          </cell>
          <cell r="AT75">
            <v>42780.27</v>
          </cell>
          <cell r="AU75">
            <v>42035.238808000002</v>
          </cell>
          <cell r="AV75">
            <v>41002.522597360003</v>
          </cell>
          <cell r="AW75">
            <v>47263.954060000004</v>
          </cell>
          <cell r="AX75">
            <v>45598.417121999999</v>
          </cell>
          <cell r="AY75">
            <v>52714.114419000005</v>
          </cell>
          <cell r="AZ75">
            <v>58810.127247999997</v>
          </cell>
          <cell r="BA75">
            <v>66571.320621999999</v>
          </cell>
          <cell r="BB75">
            <v>77218.975749999998</v>
          </cell>
          <cell r="BC75" t="str">
            <v>.</v>
          </cell>
          <cell r="BD75" t="str">
            <v>.</v>
          </cell>
          <cell r="BE75" t="str">
            <v>.</v>
          </cell>
          <cell r="BF75" t="str">
            <v>.</v>
          </cell>
          <cell r="BG75" t="str">
            <v>.</v>
          </cell>
        </row>
        <row r="76">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v>47567.044279852933</v>
          </cell>
          <cell r="AB76">
            <v>50222.407886431873</v>
          </cell>
          <cell r="AC76">
            <v>49245.659856407052</v>
          </cell>
          <cell r="AD76">
            <v>45819.553273084653</v>
          </cell>
          <cell r="AE76">
            <v>43929.462060048761</v>
          </cell>
          <cell r="AF76">
            <v>47325.857105570125</v>
          </cell>
          <cell r="AG76">
            <v>50929.226568979167</v>
          </cell>
          <cell r="AH76">
            <v>54021.181801952494</v>
          </cell>
          <cell r="AI76">
            <v>52622.882962322277</v>
          </cell>
          <cell r="AJ76">
            <v>54817.160086501703</v>
          </cell>
          <cell r="AK76">
            <v>58674.87222430043</v>
          </cell>
          <cell r="AL76">
            <v>54907.835032051174</v>
          </cell>
          <cell r="AM76">
            <v>56982.483135492948</v>
          </cell>
          <cell r="AN76">
            <v>58144.792913453697</v>
          </cell>
          <cell r="AO76">
            <v>52939.040288000622</v>
          </cell>
          <cell r="AP76">
            <v>53356.665341663051</v>
          </cell>
          <cell r="AQ76">
            <v>58807.203397014804</v>
          </cell>
          <cell r="AR76">
            <v>50807.727092620007</v>
          </cell>
          <cell r="AS76">
            <v>43120.700682522795</v>
          </cell>
          <cell r="AT76">
            <v>42154.117475410007</v>
          </cell>
          <cell r="AU76">
            <v>40835.681843239341</v>
          </cell>
          <cell r="AV76">
            <v>38869.250046276822</v>
          </cell>
          <cell r="AW76">
            <v>44287.67756980205</v>
          </cell>
          <cell r="AX76">
            <v>42193.259192732839</v>
          </cell>
          <cell r="AY76">
            <v>48076.694576943773</v>
          </cell>
          <cell r="AZ76">
            <v>52668.408551895896</v>
          </cell>
          <cell r="BA76">
            <v>58659.325962586474</v>
          </cell>
          <cell r="BB76">
            <v>66610.289723288137</v>
          </cell>
          <cell r="BC76" t="str">
            <v>.</v>
          </cell>
          <cell r="BD76" t="str">
            <v>.</v>
          </cell>
          <cell r="BE76" t="str">
            <v>.</v>
          </cell>
          <cell r="BF76" t="str">
            <v>.</v>
          </cell>
          <cell r="BG76" t="str">
            <v>.</v>
          </cell>
        </row>
        <row r="77">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v>801.28974719582891</v>
          </cell>
          <cell r="AB77">
            <v>955.35869376411324</v>
          </cell>
          <cell r="AC77">
            <v>1107.7201311178931</v>
          </cell>
          <cell r="AD77">
            <v>1108.8229876588691</v>
          </cell>
          <cell r="AE77">
            <v>986.53795192125676</v>
          </cell>
          <cell r="AF77">
            <v>1147.3551005235277</v>
          </cell>
          <cell r="AG77">
            <v>1187.6731464607014</v>
          </cell>
          <cell r="AH77">
            <v>1148.0872065910153</v>
          </cell>
          <cell r="AI77">
            <v>1190.3972656763508</v>
          </cell>
          <cell r="AJ77">
            <v>1479.8463606096707</v>
          </cell>
          <cell r="AK77">
            <v>1859.5980006380944</v>
          </cell>
          <cell r="AL77">
            <v>1984.1513618677045</v>
          </cell>
          <cell r="AM77">
            <v>2210.6174767291395</v>
          </cell>
          <cell r="AN77">
            <v>2407.9765887767749</v>
          </cell>
          <cell r="AO77">
            <v>2526.9844348083175</v>
          </cell>
          <cell r="AP77">
            <v>3090.1309656050844</v>
          </cell>
          <cell r="AQ77">
            <v>3129.3933694250641</v>
          </cell>
          <cell r="AR77">
            <v>2660.3689963671591</v>
          </cell>
          <cell r="AS77">
            <v>2437.344202079566</v>
          </cell>
          <cell r="AT77">
            <v>2185.1195219123506</v>
          </cell>
          <cell r="AU77">
            <v>2147.8786856804682</v>
          </cell>
          <cell r="AV77">
            <v>1975.3112175049982</v>
          </cell>
          <cell r="AW77">
            <v>1921.3965774683675</v>
          </cell>
          <cell r="AX77">
            <v>1865.7353764299496</v>
          </cell>
          <cell r="AY77">
            <v>2255.0206513282701</v>
          </cell>
          <cell r="AZ77">
            <v>2754.4598171269322</v>
          </cell>
          <cell r="BA77">
            <v>3200.54914739987</v>
          </cell>
          <cell r="BB77">
            <v>3851.3180331856624</v>
          </cell>
          <cell r="BC77" t="str">
            <v>.</v>
          </cell>
          <cell r="BD77" t="str">
            <v>.</v>
          </cell>
          <cell r="BE77" t="str">
            <v>.</v>
          </cell>
          <cell r="BF77" t="str">
            <v>.</v>
          </cell>
          <cell r="BG77" t="str">
            <v>.</v>
          </cell>
        </row>
        <row r="78">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v>2490.6819708793032</v>
          </cell>
          <cell r="AB78">
            <v>2629.7208025150212</v>
          </cell>
          <cell r="AC78">
            <v>2578.5768068073648</v>
          </cell>
          <cell r="AD78">
            <v>2399.1807138488143</v>
          </cell>
          <cell r="AE78">
            <v>2300.2126955727699</v>
          </cell>
          <cell r="AF78">
            <v>2478.0530477311827</v>
          </cell>
          <cell r="AG78">
            <v>2666.7308916629581</v>
          </cell>
          <cell r="AH78">
            <v>2828.6303174129489</v>
          </cell>
          <cell r="AI78">
            <v>2755.4132873768081</v>
          </cell>
          <cell r="AJ78">
            <v>2870.3089374019114</v>
          </cell>
          <cell r="AK78">
            <v>3072.304546250939</v>
          </cell>
          <cell r="AL78">
            <v>2875.056813909895</v>
          </cell>
          <cell r="AM78">
            <v>2983.6885085083754</v>
          </cell>
          <cell r="AN78">
            <v>3044.5487963898681</v>
          </cell>
          <cell r="AO78">
            <v>2771.9677603937912</v>
          </cell>
          <cell r="AP78">
            <v>2793.8352362374621</v>
          </cell>
          <cell r="AQ78">
            <v>3079.2336054568441</v>
          </cell>
          <cell r="AR78">
            <v>2660.3689963671595</v>
          </cell>
          <cell r="AS78">
            <v>2257.864733612043</v>
          </cell>
          <cell r="AT78">
            <v>2207.2529833181488</v>
          </cell>
          <cell r="AU78">
            <v>2138.21771092467</v>
          </cell>
          <cell r="AV78">
            <v>2035.252384871548</v>
          </cell>
          <cell r="AW78">
            <v>2318.9693983559564</v>
          </cell>
          <cell r="AX78">
            <v>2209.3025024993635</v>
          </cell>
          <cell r="AY78">
            <v>2517.3680268585076</v>
          </cell>
          <cell r="AZ78">
            <v>2757.7970757092835</v>
          </cell>
          <cell r="BA78">
            <v>3071.4905206087797</v>
          </cell>
          <cell r="BB78">
            <v>3487.8149399564427</v>
          </cell>
          <cell r="BC78" t="str">
            <v>.</v>
          </cell>
          <cell r="BD78" t="str">
            <v>.</v>
          </cell>
          <cell r="BE78" t="str">
            <v>.</v>
          </cell>
          <cell r="BF78" t="str">
            <v>.</v>
          </cell>
          <cell r="BG78" t="str">
            <v>.</v>
          </cell>
        </row>
        <row r="79">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v>1.9449032876858314</v>
          </cell>
          <cell r="AB79">
            <v>2.0066328336209502</v>
          </cell>
          <cell r="AC79">
            <v>1.8547807604979647</v>
          </cell>
          <cell r="AD79">
            <v>1.6567989360905735</v>
          </cell>
          <cell r="AE79">
            <v>1.598321907358369</v>
          </cell>
          <cell r="AF79">
            <v>1.7274209134987604</v>
          </cell>
          <cell r="AG79">
            <v>1.8354428778285474</v>
          </cell>
          <cell r="AH79">
            <v>1.8613141721382533</v>
          </cell>
          <cell r="AI79">
            <v>1.7620954246066529</v>
          </cell>
          <cell r="AJ79">
            <v>1.8072016227580026</v>
          </cell>
          <cell r="AK79">
            <v>1.8672040987980039</v>
          </cell>
          <cell r="AL79">
            <v>1.6679070914530081</v>
          </cell>
          <cell r="AM79">
            <v>1.6236948571319951</v>
          </cell>
          <cell r="AN79">
            <v>1.5480154850941603</v>
          </cell>
          <cell r="AO79">
            <v>1.3348307449317809</v>
          </cell>
          <cell r="AP79">
            <v>1.312351741635096</v>
          </cell>
          <cell r="AQ79">
            <v>1.517207446951069</v>
          </cell>
          <cell r="AR79">
            <v>1.2835361776502634</v>
          </cell>
          <cell r="AS79">
            <v>1.0702860382939441</v>
          </cell>
          <cell r="AT79">
            <v>1.0539691369826025</v>
          </cell>
          <cell r="AU79">
            <v>1.0259814269493659</v>
          </cell>
          <cell r="AV79">
            <v>0.95076637715741119</v>
          </cell>
          <cell r="AW79">
            <v>1.0279718060014524</v>
          </cell>
          <cell r="AX79">
            <v>0.95677648132395621</v>
          </cell>
          <cell r="AY79">
            <v>1.0434838995934472</v>
          </cell>
          <cell r="AZ79">
            <v>1.1098882798267851</v>
          </cell>
          <cell r="BA79">
            <v>1.2036412387286086</v>
          </cell>
          <cell r="BB79">
            <v>1.3319419391474709</v>
          </cell>
          <cell r="BC79" t="str">
            <v>.</v>
          </cell>
          <cell r="BD79" t="str">
            <v>.</v>
          </cell>
          <cell r="BE79" t="str">
            <v>.</v>
          </cell>
          <cell r="BF79" t="str">
            <v>.</v>
          </cell>
          <cell r="BG79" t="str">
            <v>.</v>
          </cell>
        </row>
        <row r="80">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v>5.5823599022813752</v>
          </cell>
          <cell r="AC80">
            <v>-1.9448450823655095</v>
          </cell>
          <cell r="AD80">
            <v>-6.9571746897339022</v>
          </cell>
          <cell r="AE80">
            <v>-4.1250756020490664</v>
          </cell>
          <cell r="AF80">
            <v>7.7314742458687746</v>
          </cell>
          <cell r="AG80">
            <v>7.6139550000562606</v>
          </cell>
          <cell r="AH80">
            <v>6.0710822474115966</v>
          </cell>
          <cell r="AI80">
            <v>-2.5884269706585306</v>
          </cell>
          <cell r="AJ80">
            <v>4.1698154883504035</v>
          </cell>
          <cell r="AK80">
            <v>7.0374169907949202</v>
          </cell>
          <cell r="AL80">
            <v>-6.420188147745332</v>
          </cell>
          <cell r="AM80">
            <v>3.7784190584654098</v>
          </cell>
          <cell r="AN80">
            <v>2.0397668090332388</v>
          </cell>
          <cell r="AO80">
            <v>-8.95308481569732</v>
          </cell>
          <cell r="AP80">
            <v>0.78887915494962879</v>
          </cell>
          <cell r="AQ80">
            <v>10.215289918232106</v>
          </cell>
          <cell r="AR80">
            <v>-13.602885092816486</v>
          </cell>
          <cell r="AS80">
            <v>-15.129640410963752</v>
          </cell>
          <cell r="AT80">
            <v>-2.2415758366944871</v>
          </cell>
          <cell r="AU80">
            <v>-3.127655638716087</v>
          </cell>
          <cell r="AV80">
            <v>-4.8154743797625077</v>
          </cell>
          <cell r="AW80">
            <v>13.940139099864734</v>
          </cell>
          <cell r="AX80">
            <v>-4.7291221666979188</v>
          </cell>
          <cell r="AY80">
            <v>13.944017354374626</v>
          </cell>
          <cell r="AZ80">
            <v>9.5508104609882682</v>
          </cell>
          <cell r="BA80">
            <v>11.374783433578649</v>
          </cell>
          <cell r="BB80">
            <v>13.554475149906885</v>
          </cell>
          <cell r="BC80" t="str">
            <v>.</v>
          </cell>
          <cell r="BD80" t="str">
            <v>.</v>
          </cell>
          <cell r="BE80" t="str">
            <v>.</v>
          </cell>
          <cell r="BF80" t="str">
            <v>.</v>
          </cell>
          <cell r="BG80" t="str">
            <v>.</v>
          </cell>
        </row>
        <row r="81">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v>143181.95622578281</v>
          </cell>
          <cell r="Y81">
            <v>129322.91339407269</v>
          </cell>
          <cell r="Z81">
            <v>126401.45564980627</v>
          </cell>
          <cell r="AA81">
            <v>128061.99602052572</v>
          </cell>
          <cell r="AB81">
            <v>131051.41899675359</v>
          </cell>
          <cell r="AC81">
            <v>139023.2668854662</v>
          </cell>
          <cell r="AD81">
            <v>144808.19981149823</v>
          </cell>
          <cell r="AE81">
            <v>143914.2318567386</v>
          </cell>
          <cell r="AF81">
            <v>143453.92187663596</v>
          </cell>
          <cell r="AG81">
            <v>145290.86815373303</v>
          </cell>
          <cell r="AH81">
            <v>151969.525604775</v>
          </cell>
          <cell r="AI81">
            <v>156371.40014661185</v>
          </cell>
          <cell r="AJ81">
            <v>158826.15980730928</v>
          </cell>
          <cell r="AK81">
            <v>164540.37071944668</v>
          </cell>
          <cell r="AL81">
            <v>172375.11781338317</v>
          </cell>
          <cell r="AM81">
            <v>183759.18944392039</v>
          </cell>
          <cell r="AN81">
            <v>196674.31144622425</v>
          </cell>
          <cell r="AO81">
            <v>207664.36276049798</v>
          </cell>
          <cell r="AP81">
            <v>212887.68457430051</v>
          </cell>
          <cell r="AQ81">
            <v>202954.02659964343</v>
          </cell>
          <cell r="AR81">
            <v>207268.71923761652</v>
          </cell>
          <cell r="AS81">
            <v>210959.00094250706</v>
          </cell>
          <cell r="AT81">
            <v>209422.92386637349</v>
          </cell>
          <cell r="AU81">
            <v>208407.05833071526</v>
          </cell>
          <cell r="AV81">
            <v>214064.40464970152</v>
          </cell>
          <cell r="AW81">
            <v>225586.8677348413</v>
          </cell>
          <cell r="AX81">
            <v>230911.03780500568</v>
          </cell>
          <cell r="AY81">
            <v>241246.46559849189</v>
          </cell>
          <cell r="AZ81">
            <v>248475.19573228396</v>
          </cell>
          <cell r="BA81">
            <v>255183.22418507011</v>
          </cell>
          <cell r="BB81">
            <v>261859.38271369922</v>
          </cell>
          <cell r="BC81">
            <v>268476.89651739108</v>
          </cell>
          <cell r="BD81">
            <v>275228.94004134269</v>
          </cell>
          <cell r="BE81">
            <v>282232.22069244634</v>
          </cell>
          <cell r="BF81">
            <v>289418.61574154935</v>
          </cell>
          <cell r="BG81" t="str">
            <v>.</v>
          </cell>
        </row>
        <row r="82">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v>13851.585570418922</v>
          </cell>
          <cell r="Y82">
            <v>12540.915696444208</v>
          </cell>
          <cell r="Z82">
            <v>12245.086027985539</v>
          </cell>
          <cell r="AA82">
            <v>12393.060809005328</v>
          </cell>
          <cell r="AB82">
            <v>12677.777812934675</v>
          </cell>
          <cell r="AC82">
            <v>13457.215818145634</v>
          </cell>
          <cell r="AD82">
            <v>14038.12762644973</v>
          </cell>
          <cell r="AE82">
            <v>13967.319496482662</v>
          </cell>
          <cell r="AF82">
            <v>13934.410679094386</v>
          </cell>
          <cell r="AG82">
            <v>14129.531911966706</v>
          </cell>
          <cell r="AH82">
            <v>14793.820939866149</v>
          </cell>
          <cell r="AI82">
            <v>15294.258043582116</v>
          </cell>
          <cell r="AJ82">
            <v>15570.016754353766</v>
          </cell>
          <cell r="AK82">
            <v>16128.799823503714</v>
          </cell>
          <cell r="AL82">
            <v>16888.063961839925</v>
          </cell>
          <cell r="AM82">
            <v>17955.596388532875</v>
          </cell>
          <cell r="AN82">
            <v>19156.619875638524</v>
          </cell>
          <cell r="AO82">
            <v>20117.272025072722</v>
          </cell>
          <cell r="AP82">
            <v>20411.698197578306</v>
          </cell>
          <cell r="AQ82">
            <v>19344.633278937828</v>
          </cell>
          <cell r="AR82">
            <v>19707.501413165657</v>
          </cell>
          <cell r="AS82">
            <v>20097.707267400714</v>
          </cell>
          <cell r="AT82">
            <v>19927.409355567641</v>
          </cell>
          <cell r="AU82">
            <v>19828.047777004362</v>
          </cell>
          <cell r="AV82">
            <v>20339.08591435655</v>
          </cell>
          <cell r="AW82">
            <v>21396.96021554152</v>
          </cell>
          <cell r="AX82">
            <v>21855.64772585352</v>
          </cell>
          <cell r="AY82">
            <v>22781.60273387883</v>
          </cell>
          <cell r="AZ82">
            <v>23398.715563119596</v>
          </cell>
          <cell r="BA82">
            <v>23996.809510834453</v>
          </cell>
          <cell r="BB82">
            <v>24590.1944855236</v>
          </cell>
          <cell r="BC82">
            <v>25180.792578052973</v>
          </cell>
          <cell r="BD82">
            <v>25784.972724962474</v>
          </cell>
          <cell r="BE82">
            <v>26418.740595027142</v>
          </cell>
          <cell r="BF82">
            <v>27029.264187923331</v>
          </cell>
          <cell r="BG82" t="str">
            <v>.</v>
          </cell>
        </row>
        <row r="83">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v>241.03304711924892</v>
          </cell>
          <cell r="AB83">
            <v>254.39645216785922</v>
          </cell>
          <cell r="AC83">
            <v>249.60184989365396</v>
          </cell>
          <cell r="AD83">
            <v>232.58354916205599</v>
          </cell>
          <cell r="AE83">
            <v>223.24272738301903</v>
          </cell>
          <cell r="AF83">
            <v>240.70592424348101</v>
          </cell>
          <cell r="AG83">
            <v>259.33948714870473</v>
          </cell>
          <cell r="AH83">
            <v>275.35948575448521</v>
          </cell>
          <cell r="AI83">
            <v>269.49942121349545</v>
          </cell>
          <cell r="AJ83">
            <v>281.38159544837413</v>
          </cell>
          <cell r="AK83">
            <v>301.15761139138658</v>
          </cell>
          <cell r="AL83">
            <v>281.67721642864797</v>
          </cell>
          <cell r="AM83">
            <v>291.54409512798651</v>
          </cell>
          <cell r="AN83">
            <v>296.54744209551006</v>
          </cell>
          <cell r="AO83">
            <v>268.53153203223104</v>
          </cell>
          <cell r="AP83">
            <v>267.87327679321839</v>
          </cell>
          <cell r="AQ83">
            <v>293.49821669341952</v>
          </cell>
          <cell r="AR83">
            <v>252.95291034891815</v>
          </cell>
          <cell r="AS83">
            <v>215.1029549001772</v>
          </cell>
          <cell r="AT83">
            <v>210.02874440786664</v>
          </cell>
          <cell r="AU83">
            <v>203.4320875187114</v>
          </cell>
          <cell r="AV83">
            <v>193.37719029486107</v>
          </cell>
          <cell r="AW83">
            <v>219.95471835711444</v>
          </cell>
          <cell r="AX83">
            <v>209.10969728198052</v>
          </cell>
          <cell r="AY83">
            <v>237.72235659736617</v>
          </cell>
          <cell r="AZ83">
            <v>259.6996016650703</v>
          </cell>
          <cell r="BA83">
            <v>288.83549525155235</v>
          </cell>
          <cell r="BB83">
            <v>327.52711327061746</v>
          </cell>
          <cell r="BC83" t="str">
            <v>.</v>
          </cell>
          <cell r="BD83" t="str">
            <v>.</v>
          </cell>
          <cell r="BE83" t="str">
            <v>.</v>
          </cell>
          <cell r="BF83" t="str">
            <v>.</v>
          </cell>
          <cell r="BG83" t="str">
            <v>.</v>
          </cell>
        </row>
        <row r="84">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v>107600</v>
          </cell>
          <cell r="AB84">
            <v>93600</v>
          </cell>
          <cell r="AC84">
            <v>70400</v>
          </cell>
          <cell r="AD84">
            <v>61737</v>
          </cell>
          <cell r="AE84">
            <v>57600</v>
          </cell>
          <cell r="AF84">
            <v>57600</v>
          </cell>
          <cell r="AG84">
            <v>54447</v>
          </cell>
          <cell r="AH84">
            <v>51794</v>
          </cell>
          <cell r="AI84">
            <v>48731</v>
          </cell>
          <cell r="AJ84">
            <v>40285</v>
          </cell>
          <cell r="AK84">
            <v>25986</v>
          </cell>
          <cell r="AL84">
            <v>23787</v>
          </cell>
          <cell r="AM84">
            <v>24711</v>
          </cell>
          <cell r="AN84">
            <v>24583</v>
          </cell>
          <cell r="AO84">
            <v>24616</v>
          </cell>
          <cell r="AP84">
            <v>24495</v>
          </cell>
          <cell r="AQ84">
            <v>24418</v>
          </cell>
          <cell r="AR84">
            <v>23786</v>
          </cell>
          <cell r="AS84">
            <v>22121</v>
          </cell>
          <cell r="AT84">
            <v>22232</v>
          </cell>
          <cell r="AU84">
            <v>19827</v>
          </cell>
          <cell r="AV84">
            <v>20222</v>
          </cell>
          <cell r="AW84">
            <v>21454</v>
          </cell>
          <cell r="AX84">
            <v>22704</v>
          </cell>
          <cell r="AY84">
            <v>23642</v>
          </cell>
          <cell r="AZ84">
            <v>24531</v>
          </cell>
          <cell r="BA84">
            <v>26211</v>
          </cell>
          <cell r="BB84">
            <v>27247</v>
          </cell>
          <cell r="BC84">
            <v>28338</v>
          </cell>
          <cell r="BD84">
            <v>29429</v>
          </cell>
          <cell r="BE84">
            <v>30520</v>
          </cell>
          <cell r="BF84" t="str">
            <v>.</v>
          </cell>
          <cell r="BG84" t="str">
            <v>.</v>
          </cell>
        </row>
        <row r="85">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v>10.54187846772318</v>
          </cell>
          <cell r="AE85">
            <v>11.49466859047663</v>
          </cell>
          <cell r="AF85">
            <v>7.4083023896957085</v>
          </cell>
          <cell r="AG85">
            <v>16.266757626744557</v>
          </cell>
          <cell r="AH85">
            <v>22.452676780430142</v>
          </cell>
          <cell r="AI85">
            <v>20.336746710674525</v>
          </cell>
          <cell r="AJ85">
            <v>17.47165919243637</v>
          </cell>
          <cell r="AK85">
            <v>19.492311856859089</v>
          </cell>
          <cell r="AL85">
            <v>15.377086401992129</v>
          </cell>
          <cell r="AM85">
            <v>9.2908222472175765</v>
          </cell>
          <cell r="AN85">
            <v>14.588998272004071</v>
          </cell>
          <cell r="AO85">
            <v>10.057894230635073</v>
          </cell>
          <cell r="AP85">
            <v>12.866815546879257</v>
          </cell>
          <cell r="AQ85">
            <v>22.392990802499799</v>
          </cell>
          <cell r="AR85">
            <v>12.415837154672266</v>
          </cell>
          <cell r="AS85">
            <v>13.302253774601395</v>
          </cell>
          <cell r="AT85">
            <v>14.781240978610002</v>
          </cell>
          <cell r="AU85">
            <v>9.4944994323202003</v>
          </cell>
          <cell r="AV85">
            <v>6.5318418889506136</v>
          </cell>
          <cell r="AW85">
            <v>11.75817142917187</v>
          </cell>
          <cell r="AX85">
            <v>6.6971574147648365</v>
          </cell>
          <cell r="AY85">
            <v>11.115133244209172</v>
          </cell>
          <cell r="AZ85">
            <v>12.387473790347574</v>
          </cell>
          <cell r="BA85">
            <v>14.899999999999999</v>
          </cell>
          <cell r="BB85">
            <v>20.599999999999998</v>
          </cell>
          <cell r="BC85" t="str">
            <v>.</v>
          </cell>
          <cell r="BD85" t="str">
            <v>.</v>
          </cell>
          <cell r="BE85" t="str">
            <v>.</v>
          </cell>
          <cell r="BF85" t="str">
            <v>.</v>
          </cell>
          <cell r="BG85" t="str">
            <v>.</v>
          </cell>
        </row>
        <row r="86">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v>55.443702448586329</v>
          </cell>
          <cell r="AE86">
            <v>54.702781593845849</v>
          </cell>
          <cell r="AF86">
            <v>47.854068967975131</v>
          </cell>
          <cell r="AG86">
            <v>46.87002708834779</v>
          </cell>
          <cell r="AH86">
            <v>42.797909548410011</v>
          </cell>
          <cell r="AI86">
            <v>46.005522479965443</v>
          </cell>
          <cell r="AJ86">
            <v>45.529755293693178</v>
          </cell>
          <cell r="AK86">
            <v>41.89273581992245</v>
          </cell>
          <cell r="AL86">
            <v>51.147762551848125</v>
          </cell>
          <cell r="AM86">
            <v>47.198677627882596</v>
          </cell>
          <cell r="AN86">
            <v>47.423835960875536</v>
          </cell>
          <cell r="AO86">
            <v>49.201438413656895</v>
          </cell>
          <cell r="AP86">
            <v>51.481382252157317</v>
          </cell>
          <cell r="AQ86">
            <v>46.114196280390814</v>
          </cell>
          <cell r="AR86">
            <v>50.660309328123311</v>
          </cell>
          <cell r="AS86">
            <v>56.278607597745321</v>
          </cell>
          <cell r="AT86">
            <v>61.655546820999497</v>
          </cell>
          <cell r="AU86">
            <v>62.034235654294086</v>
          </cell>
          <cell r="AV86">
            <v>61.403436291579588</v>
          </cell>
          <cell r="AW86">
            <v>55.270066429789367</v>
          </cell>
          <cell r="AX86">
            <v>61.968265379791454</v>
          </cell>
          <cell r="AY86">
            <v>56.193563785912033</v>
          </cell>
          <cell r="AZ86">
            <v>55.26072381389168</v>
          </cell>
          <cell r="BA86" t="str">
            <v>.</v>
          </cell>
          <cell r="BB86" t="str">
            <v>.</v>
          </cell>
          <cell r="BC86" t="str">
            <v>.</v>
          </cell>
          <cell r="BD86" t="str">
            <v>.</v>
          </cell>
          <cell r="BE86" t="str">
            <v>.</v>
          </cell>
          <cell r="BF86" t="str">
            <v>.</v>
          </cell>
          <cell r="BG86" t="str">
            <v>.</v>
          </cell>
        </row>
        <row r="87">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v>7.0832918037144088</v>
          </cell>
          <cell r="AE87">
            <v>5.991631938315285</v>
          </cell>
          <cell r="AF87">
            <v>7.4377048078218539</v>
          </cell>
          <cell r="AG87">
            <v>7.0526141249140277</v>
          </cell>
          <cell r="AH87">
            <v>3.2843892894030695</v>
          </cell>
          <cell r="AI87">
            <v>4.5908099431143041</v>
          </cell>
          <cell r="AJ87">
            <v>6.0965115878262131</v>
          </cell>
          <cell r="AK87">
            <v>4.1922397983887878</v>
          </cell>
          <cell r="AL87">
            <v>5.7503144078102171</v>
          </cell>
          <cell r="AM87">
            <v>6.9380513618857123</v>
          </cell>
          <cell r="AN87">
            <v>8.3341909242696097</v>
          </cell>
          <cell r="AO87">
            <v>9.801900148414509</v>
          </cell>
          <cell r="AP87">
            <v>5.5690224926999896</v>
          </cell>
          <cell r="AQ87">
            <v>3.890701737064798</v>
          </cell>
          <cell r="AR87">
            <v>5.794834092760782</v>
          </cell>
          <cell r="AS87">
            <v>2.5050694690157664</v>
          </cell>
          <cell r="AT87">
            <v>1.6149224864639706</v>
          </cell>
          <cell r="AU87">
            <v>2.7233966368763154</v>
          </cell>
          <cell r="AV87">
            <v>2.3357256741778984</v>
          </cell>
          <cell r="AW87">
            <v>3.3213412215025802</v>
          </cell>
          <cell r="AX87">
            <v>3.9085242056807843</v>
          </cell>
          <cell r="AY87">
            <v>3.9982290459561955</v>
          </cell>
          <cell r="AZ87">
            <v>4.9779146801733223</v>
          </cell>
          <cell r="BA87" t="str">
            <v>.</v>
          </cell>
          <cell r="BB87" t="str">
            <v>.</v>
          </cell>
          <cell r="BC87" t="str">
            <v>.</v>
          </cell>
          <cell r="BD87" t="str">
            <v>.</v>
          </cell>
          <cell r="BE87" t="str">
            <v>.</v>
          </cell>
          <cell r="BF87" t="str">
            <v>.</v>
          </cell>
          <cell r="BG87" t="str">
            <v>.</v>
          </cell>
        </row>
        <row r="88">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v>26.931127279976078</v>
          </cell>
          <cell r="AE88">
            <v>27.810917877362233</v>
          </cell>
          <cell r="AF88">
            <v>37.299923834507318</v>
          </cell>
          <cell r="AG88">
            <v>29.810601159993627</v>
          </cell>
          <cell r="AH88">
            <v>31.46502438175677</v>
          </cell>
          <cell r="AI88">
            <v>29.066920866245727</v>
          </cell>
          <cell r="AJ88">
            <v>30.902073926044231</v>
          </cell>
          <cell r="AK88">
            <v>34.422712524829663</v>
          </cell>
          <cell r="AL88">
            <v>27.724836638349533</v>
          </cell>
          <cell r="AM88">
            <v>36.572448763014101</v>
          </cell>
          <cell r="AN88">
            <v>29.652974842850789</v>
          </cell>
          <cell r="AO88">
            <v>30.938767207293527</v>
          </cell>
          <cell r="AP88">
            <v>30.082779708263431</v>
          </cell>
          <cell r="AQ88">
            <v>27.602111180044606</v>
          </cell>
          <cell r="AR88">
            <v>31.129019424443651</v>
          </cell>
          <cell r="AS88">
            <v>27.91406915863751</v>
          </cell>
          <cell r="AT88">
            <v>21.948289713926538</v>
          </cell>
          <cell r="AU88">
            <v>25.747868276509397</v>
          </cell>
          <cell r="AV88">
            <v>29.728996145291909</v>
          </cell>
          <cell r="AW88">
            <v>29.650420919536181</v>
          </cell>
          <cell r="AX88">
            <v>27.426052999762931</v>
          </cell>
          <cell r="AY88">
            <v>28.693073923922597</v>
          </cell>
          <cell r="AZ88">
            <v>27.373887715587433</v>
          </cell>
          <cell r="BA88">
            <v>1.3634617557820212</v>
          </cell>
          <cell r="BB88">
            <v>1.2177523864657063</v>
          </cell>
          <cell r="BC88" t="str">
            <v>.</v>
          </cell>
          <cell r="BD88" t="str">
            <v>.</v>
          </cell>
          <cell r="BE88" t="str">
            <v>.</v>
          </cell>
          <cell r="BF88" t="str">
            <v>.</v>
          </cell>
          <cell r="BG88" t="str">
            <v>.</v>
          </cell>
        </row>
        <row r="89">
          <cell r="D89">
            <v>2967.1</v>
          </cell>
          <cell r="E89">
            <v>3297.9</v>
          </cell>
          <cell r="F89">
            <v>3443.7</v>
          </cell>
          <cell r="G89">
            <v>3743.8</v>
          </cell>
          <cell r="H89">
            <v>4698.5</v>
          </cell>
          <cell r="I89">
            <v>5355.4</v>
          </cell>
          <cell r="J89">
            <v>5953.3</v>
          </cell>
          <cell r="K89">
            <v>6760.2</v>
          </cell>
          <cell r="L89">
            <v>7492.6</v>
          </cell>
          <cell r="M89">
            <v>8044.8</v>
          </cell>
          <cell r="N89">
            <v>9116.7999999999993</v>
          </cell>
          <cell r="O89">
            <v>10301.200000000001</v>
          </cell>
          <cell r="P89">
            <v>11668.8</v>
          </cell>
          <cell r="Q89">
            <v>12573.5</v>
          </cell>
          <cell r="R89">
            <v>13044.6</v>
          </cell>
          <cell r="S89">
            <v>13343.5</v>
          </cell>
          <cell r="T89">
            <v>13332.7</v>
          </cell>
          <cell r="U89">
            <v>14647.3</v>
          </cell>
          <cell r="V89">
            <v>15619.5</v>
          </cell>
          <cell r="W89">
            <v>15963.2</v>
          </cell>
          <cell r="X89">
            <v>16399.3</v>
          </cell>
          <cell r="Y89">
            <v>17090.7</v>
          </cell>
          <cell r="Z89">
            <v>17129.3</v>
          </cell>
          <cell r="AA89">
            <v>17390.400000000001</v>
          </cell>
          <cell r="AB89">
            <v>17292.599999999999</v>
          </cell>
          <cell r="AC89">
            <v>17467.5</v>
          </cell>
          <cell r="AD89">
            <v>17896</v>
          </cell>
          <cell r="AE89">
            <v>18521</v>
          </cell>
          <cell r="AF89">
            <v>19071.400000000001</v>
          </cell>
          <cell r="AG89">
            <v>19428.099999999999</v>
          </cell>
          <cell r="AH89">
            <v>19339.400000000001</v>
          </cell>
          <cell r="AI89">
            <v>21016.6</v>
          </cell>
          <cell r="AJ89">
            <v>21269.3</v>
          </cell>
          <cell r="AK89">
            <v>21075.3</v>
          </cell>
          <cell r="AL89">
            <v>21440.5</v>
          </cell>
          <cell r="AM89">
            <v>20799.900000000001</v>
          </cell>
          <cell r="AN89">
            <v>23173.1</v>
          </cell>
          <cell r="AO89">
            <v>22731.1</v>
          </cell>
          <cell r="AP89">
            <v>24410</v>
          </cell>
          <cell r="AQ89">
            <v>23251.811210190001</v>
          </cell>
          <cell r="AR89">
            <v>25328.01036068</v>
          </cell>
          <cell r="AS89">
            <v>24259.280131470001</v>
          </cell>
          <cell r="AT89">
            <v>25617.699712670001</v>
          </cell>
          <cell r="AU89">
            <v>23681.703848210003</v>
          </cell>
          <cell r="AV89">
            <v>22769.094544479998</v>
          </cell>
          <cell r="AW89">
            <v>22632.600555860001</v>
          </cell>
          <cell r="AX89">
            <v>24189.800197424021</v>
          </cell>
          <cell r="AY89">
            <v>24961.079999999998</v>
          </cell>
          <cell r="AZ89">
            <v>26700.440000000006</v>
          </cell>
          <cell r="BA89">
            <v>28064.244954998259</v>
          </cell>
          <cell r="BB89">
            <v>30199.607672703605</v>
          </cell>
          <cell r="BC89">
            <v>31187.623950035373</v>
          </cell>
          <cell r="BD89">
            <v>31815.892487192526</v>
          </cell>
          <cell r="BE89">
            <v>33837.91066334115</v>
          </cell>
          <cell r="BF89" t="str">
            <v>.</v>
          </cell>
          <cell r="BG89" t="str">
            <v>.</v>
          </cell>
        </row>
        <row r="90">
          <cell r="D90">
            <v>19614.772322864766</v>
          </cell>
          <cell r="E90">
            <v>20290.870961505894</v>
          </cell>
          <cell r="F90">
            <v>19331.765350048616</v>
          </cell>
          <cell r="G90">
            <v>18998.720190419834</v>
          </cell>
          <cell r="H90">
            <v>21050.906615626973</v>
          </cell>
          <cell r="I90">
            <v>21166.994335566305</v>
          </cell>
          <cell r="J90">
            <v>21512.308682889165</v>
          </cell>
          <cell r="K90">
            <v>22436.607639569702</v>
          </cell>
          <cell r="L90">
            <v>22823.599841382849</v>
          </cell>
          <cell r="M90">
            <v>22887.793593140945</v>
          </cell>
          <cell r="N90">
            <v>23837.456806729388</v>
          </cell>
          <cell r="O90">
            <v>24332.243950269982</v>
          </cell>
          <cell r="P90">
            <v>25024.043227436705</v>
          </cell>
          <cell r="Q90">
            <v>25109.614832932737</v>
          </cell>
          <cell r="R90">
            <v>24585.316886146542</v>
          </cell>
          <cell r="S90">
            <v>24113.92149995104</v>
          </cell>
          <cell r="T90">
            <v>23549.120262402739</v>
          </cell>
          <cell r="U90">
            <v>24696.7975642247</v>
          </cell>
          <cell r="V90">
            <v>25336.576646474103</v>
          </cell>
          <cell r="W90">
            <v>24669.204403371405</v>
          </cell>
          <cell r="X90">
            <v>24700.339033518514</v>
          </cell>
          <cell r="Y90">
            <v>25074.852724661476</v>
          </cell>
          <cell r="Z90">
            <v>24722.122862925156</v>
          </cell>
          <cell r="AA90">
            <v>24954.236728539337</v>
          </cell>
          <cell r="AB90">
            <v>24431.42990437799</v>
          </cell>
          <cell r="AC90">
            <v>24366.053847482308</v>
          </cell>
          <cell r="AD90">
            <v>24470.891421512759</v>
          </cell>
          <cell r="AE90">
            <v>24825.559524276941</v>
          </cell>
          <cell r="AF90">
            <v>25252.155939689106</v>
          </cell>
          <cell r="AG90">
            <v>25298.244547051552</v>
          </cell>
          <cell r="AH90">
            <v>24445.004981340142</v>
          </cell>
          <cell r="AI90">
            <v>25912.417250420331</v>
          </cell>
          <cell r="AJ90">
            <v>25622.454970498569</v>
          </cell>
          <cell r="AK90">
            <v>25018.032255275968</v>
          </cell>
          <cell r="AL90">
            <v>24929.091973710511</v>
          </cell>
          <cell r="AM90">
            <v>23501.225740045298</v>
          </cell>
          <cell r="AN90">
            <v>25650.089582941993</v>
          </cell>
          <cell r="AO90">
            <v>24563.397818609479</v>
          </cell>
          <cell r="AP90">
            <v>25330.291972666771</v>
          </cell>
          <cell r="AQ90">
            <v>24001.464586142745</v>
          </cell>
          <cell r="AR90">
            <v>25328.01036068</v>
          </cell>
          <cell r="AS90">
            <v>24105.332519400596</v>
          </cell>
          <cell r="AT90">
            <v>24864.553654569656</v>
          </cell>
          <cell r="AU90">
            <v>22783.121154958266</v>
          </cell>
          <cell r="AV90">
            <v>21681.360330942858</v>
          </cell>
          <cell r="AW90">
            <v>21458.467355220157</v>
          </cell>
          <cell r="AX90">
            <v>22771.14522092784</v>
          </cell>
          <cell r="AY90">
            <v>23169.919747574346</v>
          </cell>
          <cell r="AZ90">
            <v>24710.793699021448</v>
          </cell>
          <cell r="BA90">
            <v>25476.066039169538</v>
          </cell>
          <cell r="BB90">
            <v>26894.136814232636</v>
          </cell>
          <cell r="BC90">
            <v>27197.972764928156</v>
          </cell>
          <cell r="BD90">
            <v>27172.151799273561</v>
          </cell>
          <cell r="BE90">
            <v>28294.669693268679</v>
          </cell>
          <cell r="BF90" t="str">
            <v>.</v>
          </cell>
          <cell r="BG90" t="str">
            <v>.</v>
          </cell>
        </row>
        <row r="91">
          <cell r="D91">
            <v>395.61333333333334</v>
          </cell>
          <cell r="E91">
            <v>444.64668527282288</v>
          </cell>
          <cell r="F91">
            <v>495.54631401723913</v>
          </cell>
          <cell r="G91">
            <v>618.86106289776012</v>
          </cell>
          <cell r="H91">
            <v>770.89041657779455</v>
          </cell>
          <cell r="I91">
            <v>931.98983676168598</v>
          </cell>
          <cell r="J91">
            <v>984.83043837882553</v>
          </cell>
          <cell r="K91">
            <v>1126.0994136460554</v>
          </cell>
          <cell r="L91">
            <v>1358.6842200703588</v>
          </cell>
          <cell r="M91">
            <v>1529.138946968257</v>
          </cell>
          <cell r="N91">
            <v>1617.6298372930673</v>
          </cell>
          <cell r="O91">
            <v>1446.1071960019092</v>
          </cell>
          <cell r="P91">
            <v>1400.4128462387787</v>
          </cell>
          <cell r="Q91">
            <v>1374.9043193001642</v>
          </cell>
          <cell r="R91">
            <v>1259.5446382017265</v>
          </cell>
          <cell r="S91">
            <v>1259.2484239930543</v>
          </cell>
          <cell r="T91">
            <v>1647.8432826597457</v>
          </cell>
          <cell r="U91">
            <v>2141.3242109264211</v>
          </cell>
          <cell r="V91">
            <v>2320.1871657754009</v>
          </cell>
          <cell r="W91">
            <v>2183.7482900136802</v>
          </cell>
          <cell r="X91">
            <v>2649.7495556632734</v>
          </cell>
          <cell r="Y91">
            <v>2672.0919324577862</v>
          </cell>
          <cell r="Z91">
            <v>2837.8561961563951</v>
          </cell>
          <cell r="AA91">
            <v>2682.0481184454043</v>
          </cell>
          <cell r="AB91">
            <v>2718.5348215689355</v>
          </cell>
          <cell r="AC91">
            <v>3118.082827561585</v>
          </cell>
          <cell r="AD91">
            <v>3086.0493188480768</v>
          </cell>
          <cell r="AE91">
            <v>2804.5124167171412</v>
          </cell>
          <cell r="AF91">
            <v>2846.0528279361292</v>
          </cell>
          <cell r="AG91">
            <v>2784.9913990825685</v>
          </cell>
          <cell r="AH91">
            <v>2392.6017567734752</v>
          </cell>
          <cell r="AI91">
            <v>2525.1231527093591</v>
          </cell>
          <cell r="AJ91">
            <v>2694.0215326155794</v>
          </cell>
          <cell r="AK91">
            <v>3199.0437158469945</v>
          </cell>
          <cell r="AL91">
            <v>3578.7848439325658</v>
          </cell>
          <cell r="AM91">
            <v>3468.3841920960485</v>
          </cell>
          <cell r="AN91">
            <v>3896.6033294097861</v>
          </cell>
          <cell r="AO91">
            <v>4175.4408523144748</v>
          </cell>
          <cell r="AP91">
            <v>4788.1522165555125</v>
          </cell>
          <cell r="AQ91">
            <v>4337.2152975545614</v>
          </cell>
          <cell r="AR91">
            <v>4503.5580299928879</v>
          </cell>
          <cell r="AS91">
            <v>4518.3982364444037</v>
          </cell>
          <cell r="AT91">
            <v>4422.9453923808705</v>
          </cell>
          <cell r="AU91">
            <v>4216.5935887246542</v>
          </cell>
          <cell r="AV91">
            <v>4056.8783561262403</v>
          </cell>
          <cell r="AW91">
            <v>3363.9884028386973</v>
          </cell>
          <cell r="AX91">
            <v>3593.4065082692423</v>
          </cell>
          <cell r="AY91">
            <v>3780.324509245846</v>
          </cell>
          <cell r="AZ91">
            <v>4279.3234332751299</v>
          </cell>
          <cell r="BA91">
            <v>4387.2037102621325</v>
          </cell>
          <cell r="BB91">
            <v>4769.1942576968086</v>
          </cell>
          <cell r="BC91">
            <v>4957.6186920156088</v>
          </cell>
          <cell r="BD91">
            <v>5114.5890991028537</v>
          </cell>
          <cell r="BE91">
            <v>5490.244121686188</v>
          </cell>
          <cell r="BF91" t="str">
            <v>.</v>
          </cell>
          <cell r="BG91" t="str">
            <v>.</v>
          </cell>
        </row>
        <row r="92">
          <cell r="D92">
            <v>3487.6906690726828</v>
          </cell>
          <cell r="E92">
            <v>3607.9073544640637</v>
          </cell>
          <cell r="F92">
            <v>3437.3693723415035</v>
          </cell>
          <cell r="G92">
            <v>3378.1508162197429</v>
          </cell>
          <cell r="H92">
            <v>3743.0488292366595</v>
          </cell>
          <cell r="I92">
            <v>3763.6903157123588</v>
          </cell>
          <cell r="J92">
            <v>3825.0904485933793</v>
          </cell>
          <cell r="K92">
            <v>3989.4394807200752</v>
          </cell>
          <cell r="L92">
            <v>4058.2503274151582</v>
          </cell>
          <cell r="M92">
            <v>4069.6645791502392</v>
          </cell>
          <cell r="N92">
            <v>4238.5236142833191</v>
          </cell>
          <cell r="O92">
            <v>4326.5014136326427</v>
          </cell>
          <cell r="P92">
            <v>4449.5098199567401</v>
          </cell>
          <cell r="Q92">
            <v>4464.7252547888938</v>
          </cell>
          <cell r="R92">
            <v>4371.500157565175</v>
          </cell>
          <cell r="S92">
            <v>4287.6816322814793</v>
          </cell>
          <cell r="T92">
            <v>4187.2546697017679</v>
          </cell>
          <cell r="U92">
            <v>4391.3224687455013</v>
          </cell>
          <cell r="V92">
            <v>4505.0811960302462</v>
          </cell>
          <cell r="W92">
            <v>4386.4161456919283</v>
          </cell>
          <cell r="X92">
            <v>4391.9521752344444</v>
          </cell>
          <cell r="Y92">
            <v>4458.5442255799217</v>
          </cell>
          <cell r="Z92">
            <v>4395.8255446168487</v>
          </cell>
          <cell r="AA92">
            <v>4437.0975690859423</v>
          </cell>
          <cell r="AB92">
            <v>4344.1376074640812</v>
          </cell>
          <cell r="AC92">
            <v>4332.5131307756592</v>
          </cell>
          <cell r="AD92">
            <v>4351.154235688613</v>
          </cell>
          <cell r="AE92">
            <v>4414.2175541032975</v>
          </cell>
          <cell r="AF92">
            <v>4490.0704017939379</v>
          </cell>
          <cell r="AG92">
            <v>4498.2653888782988</v>
          </cell>
          <cell r="AH92">
            <v>4346.5513835953316</v>
          </cell>
          <cell r="AI92">
            <v>4607.471061596787</v>
          </cell>
          <cell r="AJ92">
            <v>4555.9130459634725</v>
          </cell>
          <cell r="AK92">
            <v>4448.4410126735365</v>
          </cell>
          <cell r="AL92">
            <v>4432.6265956099769</v>
          </cell>
          <cell r="AM92">
            <v>4178.7385739767606</v>
          </cell>
          <cell r="AN92">
            <v>4560.8267394989325</v>
          </cell>
          <cell r="AO92">
            <v>4367.6027415735207</v>
          </cell>
          <cell r="AP92">
            <v>4503.963722024675</v>
          </cell>
          <cell r="AQ92">
            <v>4267.6857372231061</v>
          </cell>
          <cell r="AR92">
            <v>4503.5580299928879</v>
          </cell>
          <cell r="AS92">
            <v>4286.1544309033779</v>
          </cell>
          <cell r="AT92">
            <v>4421.1510765593275</v>
          </cell>
          <cell r="AU92">
            <v>4051.0528369413705</v>
          </cell>
          <cell r="AV92">
            <v>3855.1494187309495</v>
          </cell>
          <cell r="AW92">
            <v>3815.516955053371</v>
          </cell>
          <cell r="AX92">
            <v>4048.9234034366714</v>
          </cell>
          <cell r="AY92">
            <v>4119.8292581035466</v>
          </cell>
          <cell r="AZ92">
            <v>4393.8111129127756</v>
          </cell>
          <cell r="BA92">
            <v>4529.8837196247405</v>
          </cell>
          <cell r="BB92">
            <v>4782.0300167554478</v>
          </cell>
          <cell r="BC92">
            <v>4836.054901303015</v>
          </cell>
          <cell r="BD92">
            <v>4831.4636911937341</v>
          </cell>
          <cell r="BE92">
            <v>5031.0579113208896</v>
          </cell>
          <cell r="BF92" t="str">
            <v>.</v>
          </cell>
          <cell r="BG92" t="str">
            <v>.</v>
          </cell>
        </row>
        <row r="93">
          <cell r="D93">
            <v>2.3168522480595937</v>
          </cell>
          <cell r="E93">
            <v>2.3267906530450979</v>
          </cell>
          <cell r="F93">
            <v>2.1329955589690854</v>
          </cell>
          <cell r="G93">
            <v>2.0138242650816274</v>
          </cell>
          <cell r="H93">
            <v>2.2566809475322271</v>
          </cell>
          <cell r="I93">
            <v>2.3026649582498466</v>
          </cell>
          <cell r="J93">
            <v>2.2093364160305193</v>
          </cell>
          <cell r="K93">
            <v>2.2619577401167748</v>
          </cell>
          <cell r="L93">
            <v>2.2508614292967066</v>
          </cell>
          <cell r="M93">
            <v>2.1731132343049775</v>
          </cell>
          <cell r="N93">
            <v>2.2742648452857299</v>
          </cell>
          <cell r="O93">
            <v>2.3370388856118702</v>
          </cell>
          <cell r="P93">
            <v>2.3180712934856884</v>
          </cell>
          <cell r="Q93">
            <v>2.267141726334617</v>
          </cell>
          <cell r="R93">
            <v>2.1310214023514646</v>
          </cell>
          <cell r="S93">
            <v>2.0096994525231371</v>
          </cell>
          <cell r="T93">
            <v>1.8708754007956274</v>
          </cell>
          <cell r="U93">
            <v>1.9570779782129719</v>
          </cell>
          <cell r="V93">
            <v>2.008050457418197</v>
          </cell>
          <cell r="W93">
            <v>1.9426237687621544</v>
          </cell>
          <cell r="X93">
            <v>1.9167980625487253</v>
          </cell>
          <cell r="Y93">
            <v>1.9191152443824107</v>
          </cell>
          <cell r="Z93">
            <v>1.8558006704123664</v>
          </cell>
          <cell r="AA93">
            <v>1.8730249680656053</v>
          </cell>
          <cell r="AB93">
            <v>1.740948729771687</v>
          </cell>
          <cell r="AC93">
            <v>1.6852664250161367</v>
          </cell>
          <cell r="AD93">
            <v>1.6448166584560633</v>
          </cell>
          <cell r="AE93">
            <v>1.6159612050650498</v>
          </cell>
          <cell r="AF93">
            <v>1.6080601152794127</v>
          </cell>
          <cell r="AG93">
            <v>1.5648627771902364</v>
          </cell>
          <cell r="AH93">
            <v>1.4574741957266197</v>
          </cell>
          <cell r="AI93">
            <v>1.532351555858219</v>
          </cell>
          <cell r="AJ93">
            <v>1.5081711245569114</v>
          </cell>
          <cell r="AK93">
            <v>1.4668721302438628</v>
          </cell>
          <cell r="AL93">
            <v>1.4236710334189686</v>
          </cell>
          <cell r="AM93">
            <v>1.3114823352568501</v>
          </cell>
          <cell r="AN93">
            <v>1.3774981275189329</v>
          </cell>
          <cell r="AO93">
            <v>1.3072528028662704</v>
          </cell>
          <cell r="AP93">
            <v>1.3550045240831101</v>
          </cell>
          <cell r="AQ93">
            <v>1.3501672747379285</v>
          </cell>
          <cell r="AR93">
            <v>1.3986220508557501</v>
          </cell>
          <cell r="AS93">
            <v>1.3135461780665931</v>
          </cell>
          <cell r="AT93">
            <v>1.3518560778653532</v>
          </cell>
          <cell r="AU93">
            <v>1.2272366747497123</v>
          </cell>
          <cell r="AV93">
            <v>1.1492780532908669</v>
          </cell>
          <cell r="AW93">
            <v>1.1114265165747053</v>
          </cell>
          <cell r="AX93">
            <v>1.1517767790276821</v>
          </cell>
          <cell r="AY93">
            <v>1.1460198423648129</v>
          </cell>
          <cell r="AZ93">
            <v>1.2080508360259954</v>
          </cell>
          <cell r="BA93">
            <v>1.2219093183782992</v>
          </cell>
          <cell r="BB93">
            <v>1.2690596745141309</v>
          </cell>
          <cell r="BC93">
            <v>1.260880895888697</v>
          </cell>
          <cell r="BD93">
            <v>1.2385830514688005</v>
          </cell>
          <cell r="BE93">
            <v>1.2679665734647065</v>
          </cell>
          <cell r="BF93" t="str">
            <v>.</v>
          </cell>
          <cell r="BG93" t="str">
            <v>.</v>
          </cell>
        </row>
        <row r="94">
          <cell r="D94">
            <v>2.0570176469999999</v>
          </cell>
          <cell r="E94">
            <v>3.4468849676781987</v>
          </cell>
          <cell r="F94">
            <v>-4.726783849134975</v>
          </cell>
          <cell r="G94">
            <v>-1.7227870998752004</v>
          </cell>
          <cell r="H94">
            <v>10.801708771109553</v>
          </cell>
          <cell r="I94">
            <v>0.55146185415670956</v>
          </cell>
          <cell r="J94">
            <v>1.6313811108393361</v>
          </cell>
          <cell r="K94">
            <v>4.2966051217725454</v>
          </cell>
          <cell r="L94">
            <v>1.7248249291066609</v>
          </cell>
          <cell r="M94">
            <v>0.28126041555329717</v>
          </cell>
          <cell r="N94">
            <v>4.1492125910862709</v>
          </cell>
          <cell r="O94">
            <v>2.0756708551262548</v>
          </cell>
          <cell r="P94">
            <v>2.8431380130028883</v>
          </cell>
          <cell r="Q94">
            <v>0.34195755145678408</v>
          </cell>
          <cell r="R94">
            <v>-2.0880365958403591</v>
          </cell>
          <cell r="S94">
            <v>-1.9173858461068893</v>
          </cell>
          <cell r="T94">
            <v>-2.3422206029386272</v>
          </cell>
          <cell r="U94">
            <v>4.8735463959317382</v>
          </cell>
          <cell r="V94">
            <v>2.5905345848409755</v>
          </cell>
          <cell r="W94">
            <v>-2.634026894851127</v>
          </cell>
          <cell r="X94">
            <v>0.12620848908631022</v>
          </cell>
          <cell r="Y94">
            <v>1.5162289498728887</v>
          </cell>
          <cell r="Z94">
            <v>-1.4067076110457211</v>
          </cell>
          <cell r="AA94">
            <v>0.93889131973481366</v>
          </cell>
          <cell r="AB94">
            <v>-2.0950623729694362</v>
          </cell>
          <cell r="AC94">
            <v>-0.26758997386382433</v>
          </cell>
          <cell r="AD94">
            <v>0.43026078283612268</v>
          </cell>
          <cell r="AE94">
            <v>1.4493468858775893</v>
          </cell>
          <cell r="AF94">
            <v>1.7183758335637789</v>
          </cell>
          <cell r="AG94">
            <v>0.1825135543773726</v>
          </cell>
          <cell r="AH94">
            <v>-3.3727224200259864</v>
          </cell>
          <cell r="AI94">
            <v>6.0029125385751447</v>
          </cell>
          <cell r="AJ94">
            <v>-1.1190089952609839</v>
          </cell>
          <cell r="AK94">
            <v>-2.3589570785411795</v>
          </cell>
          <cell r="AL94">
            <v>-0.35550470419871694</v>
          </cell>
          <cell r="AM94">
            <v>-5.7277105607015262</v>
          </cell>
          <cell r="AN94">
            <v>9.1436245354432835</v>
          </cell>
          <cell r="AO94">
            <v>-4.2366002692450389</v>
          </cell>
          <cell r="AP94">
            <v>3.122101265144539</v>
          </cell>
          <cell r="AQ94">
            <v>-5.2460010644880377</v>
          </cell>
          <cell r="AR94">
            <v>5.5269367824459126</v>
          </cell>
          <cell r="AS94">
            <v>-4.827374214823954</v>
          </cell>
          <cell r="AT94">
            <v>3.1495982665164179</v>
          </cell>
          <cell r="AU94">
            <v>-8.3710833040787751</v>
          </cell>
          <cell r="AV94">
            <v>-4.8358643072730745</v>
          </cell>
          <cell r="AW94">
            <v>-1.0280396262987046</v>
          </cell>
          <cell r="AX94">
            <v>6.1172955364323878</v>
          </cell>
          <cell r="AY94">
            <v>1.7512273659386013</v>
          </cell>
          <cell r="AZ94">
            <v>6.6503206236111945</v>
          </cell>
          <cell r="BA94">
            <v>3.096915256827204</v>
          </cell>
          <cell r="BB94">
            <v>5.5662863052827971</v>
          </cell>
          <cell r="BC94">
            <v>1.1297479178983272</v>
          </cell>
          <cell r="BD94">
            <v>-9.4937096517322406E-2</v>
          </cell>
          <cell r="BE94">
            <v>4.1311336043144298</v>
          </cell>
          <cell r="BF94" t="str">
            <v>.</v>
          </cell>
          <cell r="BG94" t="str">
            <v>.</v>
          </cell>
        </row>
        <row r="95">
          <cell r="D95">
            <v>150535.73968705547</v>
          </cell>
          <cell r="E95">
            <v>155059.3883357041</v>
          </cell>
          <cell r="F95">
            <v>161152.20483641539</v>
          </cell>
          <cell r="G95">
            <v>167748.04409672832</v>
          </cell>
          <cell r="H95">
            <v>165865.22048364155</v>
          </cell>
          <cell r="I95">
            <v>163449.32432432432</v>
          </cell>
          <cell r="J95">
            <v>173133.00142247512</v>
          </cell>
          <cell r="K95">
            <v>176371.08819345661</v>
          </cell>
          <cell r="L95">
            <v>180297.65291607397</v>
          </cell>
          <cell r="M95">
            <v>187273.47083926032</v>
          </cell>
          <cell r="N95">
            <v>186368.95448079656</v>
          </cell>
          <cell r="O95">
            <v>185127.48933143672</v>
          </cell>
          <cell r="P95">
            <v>191948.79089615933</v>
          </cell>
          <cell r="Q95">
            <v>196931.89900426744</v>
          </cell>
          <cell r="R95">
            <v>205136.37980085349</v>
          </cell>
          <cell r="S95">
            <v>213349.39544807962</v>
          </cell>
          <cell r="T95">
            <v>223812.58890469419</v>
          </cell>
          <cell r="U95">
            <v>224381.57894736843</v>
          </cell>
          <cell r="V95">
            <v>224350.99573257469</v>
          </cell>
          <cell r="W95">
            <v>225798.54196301562</v>
          </cell>
          <cell r="X95">
            <v>229129.62304409675</v>
          </cell>
          <cell r="Y95">
            <v>232322.90184921765</v>
          </cell>
          <cell r="Z95">
            <v>236869.4879089616</v>
          </cell>
          <cell r="AA95">
            <v>236894.73684210528</v>
          </cell>
          <cell r="AB95">
            <v>249527.02702702704</v>
          </cell>
          <cell r="AC95">
            <v>257081.79231863443</v>
          </cell>
          <cell r="AD95">
            <v>264537.33997155051</v>
          </cell>
          <cell r="AE95">
            <v>273163.58463726885</v>
          </cell>
          <cell r="AF95">
            <v>279222.79516358464</v>
          </cell>
          <cell r="AG95">
            <v>287454.30298719776</v>
          </cell>
          <cell r="AH95">
            <v>298224.9288762447</v>
          </cell>
          <cell r="AI95">
            <v>300679.76529160741</v>
          </cell>
          <cell r="AJ95">
            <v>302081.97012802272</v>
          </cell>
          <cell r="AK95">
            <v>303260.31294452347</v>
          </cell>
          <cell r="AL95">
            <v>311351.88477951637</v>
          </cell>
          <cell r="AM95">
            <v>318627.13371266006</v>
          </cell>
          <cell r="AN95">
            <v>331094.95021337131</v>
          </cell>
          <cell r="AO95">
            <v>334105.4409672831</v>
          </cell>
          <cell r="AP95">
            <v>332394.73684210528</v>
          </cell>
          <cell r="AQ95">
            <v>316085.70412517781</v>
          </cell>
          <cell r="AR95">
            <v>321999.6443812233</v>
          </cell>
          <cell r="AS95">
            <v>326304.05405405408</v>
          </cell>
          <cell r="AT95">
            <v>327043.02987197728</v>
          </cell>
          <cell r="AU95">
            <v>330095.48364153627</v>
          </cell>
          <cell r="AV95">
            <v>335440.96728307253</v>
          </cell>
          <cell r="AW95">
            <v>343299.0753911807</v>
          </cell>
          <cell r="AX95">
            <v>351537.16216216219</v>
          </cell>
          <cell r="AY95">
            <v>359490.22048364155</v>
          </cell>
          <cell r="AZ95">
            <v>363710.77953694883</v>
          </cell>
          <cell r="BA95">
            <v>370721.7590939349</v>
          </cell>
          <cell r="BB95">
            <v>376816.79693953588</v>
          </cell>
          <cell r="BC95">
            <v>383545.735134202</v>
          </cell>
          <cell r="BD95">
            <v>390079.913128493</v>
          </cell>
          <cell r="BE95">
            <v>396781.58845887956</v>
          </cell>
          <cell r="BF95">
            <v>403400.25610754907</v>
          </cell>
          <cell r="BG95" t="str">
            <v>.</v>
          </cell>
        </row>
        <row r="96">
          <cell r="D96">
            <v>30485.163970647118</v>
          </cell>
          <cell r="E96">
            <v>31243.076432743124</v>
          </cell>
          <cell r="F96">
            <v>32282.092314987054</v>
          </cell>
          <cell r="G96">
            <v>33402.637215597038</v>
          </cell>
          <cell r="H96">
            <v>32877.149748987424</v>
          </cell>
          <cell r="I96">
            <v>32302.238008759752</v>
          </cell>
          <cell r="J96">
            <v>34128.326714463852</v>
          </cell>
          <cell r="K96">
            <v>34657.3173891642</v>
          </cell>
          <cell r="L96">
            <v>35317.855615293629</v>
          </cell>
          <cell r="M96">
            <v>36591.143188601076</v>
          </cell>
          <cell r="N96">
            <v>36371.770975955609</v>
          </cell>
          <cell r="O96">
            <v>36143.594168574135</v>
          </cell>
          <cell r="P96">
            <v>37504.648475216753</v>
          </cell>
          <cell r="Q96">
            <v>38508.388542093744</v>
          </cell>
          <cell r="R96">
            <v>40136.251183888373</v>
          </cell>
          <cell r="S96">
            <v>41726.852229235206</v>
          </cell>
          <cell r="T96">
            <v>43713.39627044808</v>
          </cell>
          <cell r="U96">
            <v>43764.692597497255</v>
          </cell>
          <cell r="V96">
            <v>43733.137569702674</v>
          </cell>
          <cell r="W96">
            <v>43998.157046573579</v>
          </cell>
          <cell r="X96">
            <v>44577.747673948783</v>
          </cell>
          <cell r="Y96">
            <v>45076.23241156726</v>
          </cell>
          <cell r="Z96">
            <v>45807.288321207037</v>
          </cell>
          <cell r="AA96">
            <v>45653.254353845688</v>
          </cell>
          <cell r="AB96">
            <v>47930.66212582156</v>
          </cell>
          <cell r="AC96">
            <v>49155.218416564901</v>
          </cell>
          <cell r="AD96">
            <v>50273.154688626099</v>
          </cell>
          <cell r="AE96">
            <v>51686.58176674907</v>
          </cell>
          <cell r="AF96">
            <v>52653.742252231692</v>
          </cell>
          <cell r="AG96">
            <v>54022.609093628598</v>
          </cell>
          <cell r="AH96">
            <v>55868.289411061211</v>
          </cell>
          <cell r="AI96">
            <v>56128.386278067468</v>
          </cell>
          <cell r="AJ96">
            <v>56190.842657742309</v>
          </cell>
          <cell r="AK96">
            <v>56263.508895087849</v>
          </cell>
          <cell r="AL96">
            <v>57625.742139462593</v>
          </cell>
          <cell r="AM96">
            <v>58798.142408684274</v>
          </cell>
          <cell r="AN96">
            <v>60896.625016253682</v>
          </cell>
          <cell r="AO96">
            <v>61191.4727046306</v>
          </cell>
          <cell r="AP96">
            <v>60512.422509030635</v>
          </cell>
          <cell r="AQ96">
            <v>57230.799225996343</v>
          </cell>
          <cell r="AR96">
            <v>58049.331959838346</v>
          </cell>
          <cell r="AS96">
            <v>58582.415449560875</v>
          </cell>
          <cell r="AT96">
            <v>58494.550147017944</v>
          </cell>
          <cell r="AU96">
            <v>58809.10095163661</v>
          </cell>
          <cell r="AV96">
            <v>59443.729803840608</v>
          </cell>
          <cell r="AW96">
            <v>60418.703870323952</v>
          </cell>
          <cell r="AX96">
            <v>61360.998806451767</v>
          </cell>
          <cell r="AY96">
            <v>62335.741370494463</v>
          </cell>
          <cell r="AZ96">
            <v>62710.139040473448</v>
          </cell>
          <cell r="BA96">
            <v>63577.732652021077</v>
          </cell>
          <cell r="BB96">
            <v>64301.506861087451</v>
          </cell>
          <cell r="BC96">
            <v>64963.719049805142</v>
          </cell>
          <cell r="BD96">
            <v>65583.423674565463</v>
          </cell>
          <cell r="BE96">
            <v>66233.028874457683</v>
          </cell>
          <cell r="BF96">
            <v>66826.205759573655</v>
          </cell>
          <cell r="BG96" t="str">
            <v>.</v>
          </cell>
        </row>
        <row r="97">
          <cell r="D97">
            <v>706.29620677859111</v>
          </cell>
          <cell r="E97">
            <v>726.9609821608027</v>
          </cell>
          <cell r="F97">
            <v>688.57559542097431</v>
          </cell>
          <cell r="G97">
            <v>672.67041342487914</v>
          </cell>
          <cell r="H97">
            <v>741.93237447703859</v>
          </cell>
          <cell r="I97">
            <v>743.81231535817369</v>
          </cell>
          <cell r="J97">
            <v>754.00955028452177</v>
          </cell>
          <cell r="K97">
            <v>783.93387320103659</v>
          </cell>
          <cell r="L97">
            <v>794.95598969934542</v>
          </cell>
          <cell r="M97">
            <v>795.16697521497451</v>
          </cell>
          <cell r="N97">
            <v>827.19040091399677</v>
          </cell>
          <cell r="O97">
            <v>844.68985037732182</v>
          </cell>
          <cell r="P97">
            <v>869.38449002671757</v>
          </cell>
          <cell r="Q97">
            <v>873.03974477686609</v>
          </cell>
          <cell r="R97">
            <v>855.31210283020437</v>
          </cell>
          <cell r="S97">
            <v>838.58432080607872</v>
          </cell>
          <cell r="T97">
            <v>817.82317767612653</v>
          </cell>
          <cell r="U97">
            <v>856.50916105822148</v>
          </cell>
          <cell r="V97">
            <v>878.18346901174391</v>
          </cell>
          <cell r="W97">
            <v>854.7186566040391</v>
          </cell>
          <cell r="X97">
            <v>854.46540374210986</v>
          </cell>
          <cell r="Y97">
            <v>865.06484780363235</v>
          </cell>
          <cell r="Z97">
            <v>850.09196376268596</v>
          </cell>
          <cell r="AA97">
            <v>855.09685278202767</v>
          </cell>
          <cell r="AB97">
            <v>834.44825345064942</v>
          </cell>
          <cell r="AC97">
            <v>828.39639211771691</v>
          </cell>
          <cell r="AD97">
            <v>826.90122304990757</v>
          </cell>
          <cell r="AE97">
            <v>835.23510957489066</v>
          </cell>
          <cell r="AF97">
            <v>846.70382836016176</v>
          </cell>
          <cell r="AG97">
            <v>845.37970097318157</v>
          </cell>
          <cell r="AH97">
            <v>814.26590176008438</v>
          </cell>
          <cell r="AI97">
            <v>860.08420041007798</v>
          </cell>
          <cell r="AJ97">
            <v>847.45406360927689</v>
          </cell>
          <cell r="AK97">
            <v>825.31373147932027</v>
          </cell>
          <cell r="AL97">
            <v>820.40099863223702</v>
          </cell>
          <cell r="AM97">
            <v>771.12725114906073</v>
          </cell>
          <cell r="AN97">
            <v>838.84986932112042</v>
          </cell>
          <cell r="AO97">
            <v>799.92724204643241</v>
          </cell>
          <cell r="AP97">
            <v>819.94606262965124</v>
          </cell>
          <cell r="AQ97">
            <v>772.7115222203704</v>
          </cell>
          <cell r="AR97">
            <v>811.8907571647535</v>
          </cell>
          <cell r="AS97">
            <v>769.50707915680039</v>
          </cell>
          <cell r="AT97">
            <v>790.76213138245885</v>
          </cell>
          <cell r="AU97">
            <v>721.72685496906661</v>
          </cell>
          <cell r="AV97">
            <v>683.17374069306209</v>
          </cell>
          <cell r="AW97">
            <v>671.50949578552809</v>
          </cell>
          <cell r="AX97">
            <v>706.7417356321647</v>
          </cell>
          <cell r="AY97">
            <v>714.37996499107794</v>
          </cell>
          <cell r="AZ97">
            <v>757.57035895150352</v>
          </cell>
          <cell r="BA97">
            <v>776.86223968868808</v>
          </cell>
          <cell r="BB97">
            <v>816.02449367899794</v>
          </cell>
          <cell r="BC97">
            <v>819.1151227577991</v>
          </cell>
          <cell r="BD97">
            <v>812.30517020614479</v>
          </cell>
          <cell r="BE97">
            <v>839.81266672135087</v>
          </cell>
          <cell r="BF97" t="str">
            <v>.</v>
          </cell>
          <cell r="BG97" t="str">
            <v>.</v>
          </cell>
        </row>
        <row r="98">
          <cell r="D98">
            <v>42112</v>
          </cell>
          <cell r="E98">
            <v>44497</v>
          </cell>
          <cell r="F98">
            <v>42025</v>
          </cell>
          <cell r="G98">
            <v>38667</v>
          </cell>
          <cell r="H98">
            <v>34501</v>
          </cell>
          <cell r="I98">
            <v>33959</v>
          </cell>
          <cell r="J98">
            <v>30910</v>
          </cell>
          <cell r="K98">
            <v>31761</v>
          </cell>
          <cell r="L98">
            <v>32752</v>
          </cell>
          <cell r="M98">
            <v>33034</v>
          </cell>
          <cell r="N98">
            <v>32657</v>
          </cell>
          <cell r="O98">
            <v>32810</v>
          </cell>
          <cell r="P98">
            <v>30432</v>
          </cell>
          <cell r="Q98">
            <v>30448</v>
          </cell>
          <cell r="R98">
            <v>30831</v>
          </cell>
          <cell r="S98">
            <v>29497</v>
          </cell>
          <cell r="T98">
            <v>27931</v>
          </cell>
          <cell r="U98">
            <v>28390</v>
          </cell>
          <cell r="V98">
            <v>29849</v>
          </cell>
          <cell r="W98">
            <v>30950</v>
          </cell>
          <cell r="X98">
            <v>30969</v>
          </cell>
          <cell r="Y98">
            <v>29765</v>
          </cell>
          <cell r="Z98">
            <v>27941</v>
          </cell>
          <cell r="AA98">
            <v>27463</v>
          </cell>
          <cell r="AB98">
            <v>27771</v>
          </cell>
          <cell r="AC98">
            <v>27088</v>
          </cell>
          <cell r="AD98">
            <v>28432</v>
          </cell>
          <cell r="AE98">
            <v>25306</v>
          </cell>
          <cell r="AF98">
            <v>25068</v>
          </cell>
          <cell r="AG98">
            <v>27327</v>
          </cell>
          <cell r="AH98">
            <v>24378</v>
          </cell>
          <cell r="AI98">
            <v>21642.400000000001</v>
          </cell>
          <cell r="AJ98">
            <v>21760</v>
          </cell>
          <cell r="AK98">
            <v>20422</v>
          </cell>
          <cell r="AL98">
            <v>20480</v>
          </cell>
          <cell r="AM98">
            <v>20645</v>
          </cell>
          <cell r="AN98">
            <v>20218</v>
          </cell>
          <cell r="AO98">
            <v>20825</v>
          </cell>
          <cell r="AP98">
            <v>18117</v>
          </cell>
          <cell r="AQ98">
            <v>19042</v>
          </cell>
          <cell r="AR98">
            <v>18889.43</v>
          </cell>
          <cell r="AS98">
            <v>18716.016730769232</v>
          </cell>
          <cell r="AT98">
            <v>18573</v>
          </cell>
          <cell r="AU98">
            <v>18093.059999999998</v>
          </cell>
          <cell r="AV98">
            <v>16900.555256482905</v>
          </cell>
          <cell r="AW98">
            <v>17246</v>
          </cell>
          <cell r="AX98">
            <v>17253</v>
          </cell>
          <cell r="AY98">
            <v>16739.4866</v>
          </cell>
          <cell r="AZ98">
            <v>17066.919275588276</v>
          </cell>
          <cell r="BA98">
            <v>16890.874653404957</v>
          </cell>
          <cell r="BB98">
            <v>16933.500155443919</v>
          </cell>
          <cell r="BC98">
            <v>17056.230092194353</v>
          </cell>
          <cell r="BD98">
            <v>17358.842945007545</v>
          </cell>
          <cell r="BE98">
            <v>17729.303881443302</v>
          </cell>
          <cell r="BF98" t="str">
            <v>.</v>
          </cell>
          <cell r="BG98" t="str">
            <v>.</v>
          </cell>
        </row>
        <row r="99">
          <cell r="D99">
            <v>13.929040735873849</v>
          </cell>
          <cell r="E99">
            <v>16.607538130325359</v>
          </cell>
          <cell r="F99">
            <v>15.423477831654136</v>
          </cell>
          <cell r="G99">
            <v>17.08958811902345</v>
          </cell>
          <cell r="H99">
            <v>19.198536606117329</v>
          </cell>
          <cell r="I99">
            <v>18.868805317996788</v>
          </cell>
          <cell r="J99">
            <v>19.318697193153373</v>
          </cell>
          <cell r="K99">
            <v>21.645809295582971</v>
          </cell>
          <cell r="L99">
            <v>16.329445052451753</v>
          </cell>
          <cell r="M99">
            <v>16.204256165473346</v>
          </cell>
          <cell r="N99">
            <v>18.144524394524396</v>
          </cell>
          <cell r="O99">
            <v>17.542616394206497</v>
          </cell>
          <cell r="P99">
            <v>16.755793226381464</v>
          </cell>
          <cell r="Q99">
            <v>16.47274028711178</v>
          </cell>
          <cell r="R99">
            <v>15.715315149563803</v>
          </cell>
          <cell r="S99">
            <v>13.810469516993292</v>
          </cell>
          <cell r="T99">
            <v>13.995664794077719</v>
          </cell>
          <cell r="U99">
            <v>14.896260744300998</v>
          </cell>
          <cell r="V99">
            <v>14.394826979096642</v>
          </cell>
          <cell r="W99">
            <v>13.103262503758643</v>
          </cell>
          <cell r="X99">
            <v>14.889050142384125</v>
          </cell>
          <cell r="Y99">
            <v>15.792799592760975</v>
          </cell>
          <cell r="Z99">
            <v>17.7777258848873</v>
          </cell>
          <cell r="AA99">
            <v>14.56550740638513</v>
          </cell>
          <cell r="AB99">
            <v>15.946127245180021</v>
          </cell>
          <cell r="AC99">
            <v>12.48661800486618</v>
          </cell>
          <cell r="AD99">
            <v>12.508381761287438</v>
          </cell>
          <cell r="AE99">
            <v>13.729820204092652</v>
          </cell>
          <cell r="AF99">
            <v>13.838541612067973</v>
          </cell>
          <cell r="AG99">
            <v>11.401526654690887</v>
          </cell>
          <cell r="AH99">
            <v>14.770623700838701</v>
          </cell>
          <cell r="AI99">
            <v>16.78173443849148</v>
          </cell>
          <cell r="AJ99">
            <v>13.490805997376501</v>
          </cell>
          <cell r="AK99">
            <v>16.107006780449151</v>
          </cell>
          <cell r="AL99">
            <v>19.186119726685479</v>
          </cell>
          <cell r="AM99">
            <v>11.181106148098642</v>
          </cell>
          <cell r="AN99">
            <v>15.41073663315065</v>
          </cell>
          <cell r="AO99">
            <v>15.724228039998065</v>
          </cell>
          <cell r="AP99">
            <v>18.830110610405573</v>
          </cell>
          <cell r="AQ99">
            <v>9.9280382328596097</v>
          </cell>
          <cell r="AR99">
            <v>14.104585273527537</v>
          </cell>
          <cell r="AS99">
            <v>9.6792160114592622</v>
          </cell>
          <cell r="AT99">
            <v>9.0296521816747788</v>
          </cell>
          <cell r="AU99">
            <v>11.258256927579653</v>
          </cell>
          <cell r="AV99">
            <v>10.986526026290566</v>
          </cell>
          <cell r="AW99">
            <v>11.495917521578574</v>
          </cell>
          <cell r="AX99">
            <v>13.681345087913305</v>
          </cell>
          <cell r="AY99">
            <v>10.388543350287728</v>
          </cell>
          <cell r="AZ99">
            <v>13.429179317875397</v>
          </cell>
          <cell r="BA99">
            <v>18.548806426050483</v>
          </cell>
          <cell r="BB99">
            <v>20.949631119736257</v>
          </cell>
          <cell r="BC99">
            <v>19.856899698207858</v>
          </cell>
          <cell r="BD99">
            <v>17.608038840764632</v>
          </cell>
          <cell r="BE99">
            <v>18.500502852542738</v>
          </cell>
          <cell r="BF99" t="str">
            <v>.</v>
          </cell>
          <cell r="BG99" t="str">
            <v>.</v>
          </cell>
        </row>
        <row r="100">
          <cell r="D100">
            <v>57.464874153441826</v>
          </cell>
          <cell r="E100">
            <v>58.761636192728702</v>
          </cell>
          <cell r="F100">
            <v>61.473244098603402</v>
          </cell>
          <cell r="G100">
            <v>59.111063625193651</v>
          </cell>
          <cell r="H100">
            <v>57.633896286212625</v>
          </cell>
          <cell r="I100">
            <v>59.510027262202641</v>
          </cell>
          <cell r="J100">
            <v>58.418020257672211</v>
          </cell>
          <cell r="K100">
            <v>57.058962752581287</v>
          </cell>
          <cell r="L100">
            <v>57.683581133384934</v>
          </cell>
          <cell r="M100">
            <v>57.413484486873507</v>
          </cell>
          <cell r="N100">
            <v>54.985301860301874</v>
          </cell>
          <cell r="O100">
            <v>55.862423795285984</v>
          </cell>
          <cell r="P100">
            <v>53.93356643356644</v>
          </cell>
          <cell r="Q100">
            <v>53.697061279675509</v>
          </cell>
          <cell r="R100">
            <v>54.349692593103647</v>
          </cell>
          <cell r="S100">
            <v>53.838947802300744</v>
          </cell>
          <cell r="T100">
            <v>56.12366587412901</v>
          </cell>
          <cell r="U100">
            <v>55.202665337639033</v>
          </cell>
          <cell r="V100">
            <v>57.994173949230131</v>
          </cell>
          <cell r="W100">
            <v>59.817580435000494</v>
          </cell>
          <cell r="X100">
            <v>58.354929783588318</v>
          </cell>
          <cell r="Y100">
            <v>57.217082974951282</v>
          </cell>
          <cell r="Z100">
            <v>56.703426292960017</v>
          </cell>
          <cell r="AA100">
            <v>56.822729781948667</v>
          </cell>
          <cell r="AB100">
            <v>58.650521032117794</v>
          </cell>
          <cell r="AC100">
            <v>60.512952626305982</v>
          </cell>
          <cell r="AD100">
            <v>59.70999105945463</v>
          </cell>
          <cell r="AE100">
            <v>58.82187786836564</v>
          </cell>
          <cell r="AF100">
            <v>60.042665604394458</v>
          </cell>
          <cell r="AG100">
            <v>60.009985536413758</v>
          </cell>
          <cell r="AH100">
            <v>54.574702420964449</v>
          </cell>
          <cell r="AI100">
            <v>52.337104955130712</v>
          </cell>
          <cell r="AJ100">
            <v>52.018402110083549</v>
          </cell>
          <cell r="AK100">
            <v>51.5179380601937</v>
          </cell>
          <cell r="AL100">
            <v>53.427065600149248</v>
          </cell>
          <cell r="AM100">
            <v>54.942086612848165</v>
          </cell>
          <cell r="AN100">
            <v>48.525352781254043</v>
          </cell>
          <cell r="AO100">
            <v>50.627510327260893</v>
          </cell>
          <cell r="AP100">
            <v>51.46153215895125</v>
          </cell>
          <cell r="AQ100">
            <v>56.287955653210602</v>
          </cell>
          <cell r="AR100">
            <v>50.809340452174766</v>
          </cell>
          <cell r="AS100">
            <v>52.220139687270951</v>
          </cell>
          <cell r="AT100">
            <v>49.047465313428141</v>
          </cell>
          <cell r="AU100">
            <v>51.738787770822164</v>
          </cell>
          <cell r="AV100">
            <v>51.266742017415559</v>
          </cell>
          <cell r="AW100">
            <v>52.010063577524718</v>
          </cell>
          <cell r="AX100">
            <v>49.507183245214634</v>
          </cell>
          <cell r="AY100">
            <v>47.005875749647046</v>
          </cell>
          <cell r="AZ100">
            <v>46.219256496671775</v>
          </cell>
          <cell r="BA100">
            <v>44.431279202668605</v>
          </cell>
          <cell r="BB100">
            <v>42.006955535282856</v>
          </cell>
          <cell r="BC100">
            <v>41.476434670823316</v>
          </cell>
          <cell r="BD100">
            <v>42.261761926745002</v>
          </cell>
          <cell r="BE100">
            <v>41.419208296176059</v>
          </cell>
          <cell r="BF100" t="str">
            <v>.</v>
          </cell>
          <cell r="BG100" t="str">
            <v>.</v>
          </cell>
        </row>
        <row r="101">
          <cell r="D101">
            <v>3.5378550490245626</v>
          </cell>
          <cell r="E101">
            <v>3.3870038509354439</v>
          </cell>
          <cell r="F101">
            <v>4.0794402020847249</v>
          </cell>
          <cell r="G101">
            <v>3.1946150969603075</v>
          </cell>
          <cell r="H101">
            <v>2.6906878802058962</v>
          </cell>
          <cell r="I101">
            <v>3.0231168540165068</v>
          </cell>
          <cell r="J101">
            <v>2.7581341440881526</v>
          </cell>
          <cell r="K101">
            <v>2.2247862489275465</v>
          </cell>
          <cell r="L101">
            <v>2.0954007954515119</v>
          </cell>
          <cell r="M101">
            <v>1.9577863961813842</v>
          </cell>
          <cell r="N101">
            <v>2.158652158652159</v>
          </cell>
          <cell r="O101">
            <v>2.7899662175280544</v>
          </cell>
          <cell r="P101">
            <v>3.5127862333744688</v>
          </cell>
          <cell r="Q101">
            <v>2.9784864993836244</v>
          </cell>
          <cell r="R101">
            <v>2.6148751207396161</v>
          </cell>
          <cell r="S101">
            <v>3.838573088020385</v>
          </cell>
          <cell r="T101">
            <v>3.3376585387805919</v>
          </cell>
          <cell r="U101">
            <v>2.8169014084507045</v>
          </cell>
          <cell r="V101">
            <v>3.3663049393386468</v>
          </cell>
          <cell r="W101">
            <v>3.9960659516888848</v>
          </cell>
          <cell r="X101">
            <v>3.377583189526383</v>
          </cell>
          <cell r="Y101">
            <v>4.2678181701159108</v>
          </cell>
          <cell r="Z101">
            <v>3.7392070896066976</v>
          </cell>
          <cell r="AA101">
            <v>2.4795289355046459</v>
          </cell>
          <cell r="AB101">
            <v>2.6514231520997424</v>
          </cell>
          <cell r="AC101">
            <v>2.6231572921139259</v>
          </cell>
          <cell r="AD101">
            <v>2.4267992847563695</v>
          </cell>
          <cell r="AE101">
            <v>2.092759570217591</v>
          </cell>
          <cell r="AF101">
            <v>1.8429025190527608</v>
          </cell>
          <cell r="AG101">
            <v>1.9904159439162867</v>
          </cell>
          <cell r="AH101">
            <v>1.361521039949533</v>
          </cell>
          <cell r="AI101">
            <v>2.6341082763149131</v>
          </cell>
          <cell r="AJ101">
            <v>3.649861537521216</v>
          </cell>
          <cell r="AK101">
            <v>2.5252309575664409</v>
          </cell>
          <cell r="AL101">
            <v>2.17299036869476</v>
          </cell>
          <cell r="AM101">
            <v>2.178062630118808</v>
          </cell>
          <cell r="AN101">
            <v>4.0909679368230272</v>
          </cell>
          <cell r="AO101">
            <v>3.9164404714246124</v>
          </cell>
          <cell r="AP101">
            <v>2.6615731257681281</v>
          </cell>
          <cell r="AQ101">
            <v>1.2313019291784475</v>
          </cell>
          <cell r="AR101">
            <v>1.0699616596047707</v>
          </cell>
          <cell r="AS101">
            <v>1.4505789046209281</v>
          </cell>
          <cell r="AT101">
            <v>1.2401659929008808</v>
          </cell>
          <cell r="AU101">
            <v>1.1585990676964693</v>
          </cell>
          <cell r="AV101">
            <v>0.96839160454650253</v>
          </cell>
          <cell r="AW101">
            <v>1.0919204772339495</v>
          </cell>
          <cell r="AX101">
            <v>2.1582898400938304</v>
          </cell>
          <cell r="AY101">
            <v>1.9494348802215291</v>
          </cell>
          <cell r="AZ101">
            <v>2.2239333883636365</v>
          </cell>
          <cell r="BA101">
            <v>2.8233758958823834</v>
          </cell>
          <cell r="BB101">
            <v>2.1817245810159682</v>
          </cell>
          <cell r="BC101">
            <v>2.1641574689974235</v>
          </cell>
          <cell r="BD101">
            <v>1.8971402569075317</v>
          </cell>
          <cell r="BE101">
            <v>2.2830691776502574</v>
          </cell>
          <cell r="BF101" t="str">
            <v>.</v>
          </cell>
          <cell r="BG101" t="str">
            <v>.</v>
          </cell>
        </row>
        <row r="102">
          <cell r="D102">
            <v>25.068230061659758</v>
          </cell>
          <cell r="E102">
            <v>21.243821826010493</v>
          </cell>
          <cell r="F102">
            <v>19.023837867657736</v>
          </cell>
          <cell r="G102">
            <v>20.604733158822587</v>
          </cell>
          <cell r="H102">
            <v>20.47687922746416</v>
          </cell>
          <cell r="I102">
            <v>18.598050565784071</v>
          </cell>
          <cell r="J102">
            <v>19.505148405086253</v>
          </cell>
          <cell r="K102">
            <v>19.070441702908198</v>
          </cell>
          <cell r="L102">
            <v>23.891573018711796</v>
          </cell>
          <cell r="M102">
            <v>24.424472951471756</v>
          </cell>
          <cell r="N102">
            <v>24.711521586521588</v>
          </cell>
          <cell r="O102">
            <v>23.804993592979454</v>
          </cell>
          <cell r="P102">
            <v>25.797854106677637</v>
          </cell>
          <cell r="Q102">
            <v>26.851711933829083</v>
          </cell>
          <cell r="R102">
            <v>27.32011713659292</v>
          </cell>
          <cell r="S102">
            <v>28.512009592685576</v>
          </cell>
          <cell r="T102">
            <v>26.543010793012662</v>
          </cell>
          <cell r="U102">
            <v>27.084172509609282</v>
          </cell>
          <cell r="V102">
            <v>24.244694132334583</v>
          </cell>
          <cell r="W102">
            <v>23.083091109551969</v>
          </cell>
          <cell r="X102">
            <v>23.37843688450117</v>
          </cell>
          <cell r="Y102">
            <v>22.722299262171823</v>
          </cell>
          <cell r="Z102">
            <v>21.779640732545989</v>
          </cell>
          <cell r="AA102">
            <v>26.132233876161557</v>
          </cell>
          <cell r="AB102">
            <v>22.751928570602452</v>
          </cell>
          <cell r="AC102">
            <v>24.377272076713894</v>
          </cell>
          <cell r="AD102">
            <v>25.354827894501565</v>
          </cell>
          <cell r="AE102">
            <v>25.355542357324122</v>
          </cell>
          <cell r="AF102">
            <v>24.27536611701068</v>
          </cell>
          <cell r="AG102">
            <v>26.598071864979079</v>
          </cell>
          <cell r="AH102">
            <v>29.293152838247305</v>
          </cell>
          <cell r="AI102">
            <v>28.24705233006291</v>
          </cell>
          <cell r="AJ102">
            <v>30.840930355018738</v>
          </cell>
          <cell r="AK102">
            <v>29.849776752881336</v>
          </cell>
          <cell r="AL102">
            <v>25.21382430447051</v>
          </cell>
          <cell r="AM102">
            <v>31.698744608934383</v>
          </cell>
          <cell r="AN102">
            <v>31.972942648772275</v>
          </cell>
          <cell r="AO102">
            <v>29.731821161316436</v>
          </cell>
          <cell r="AP102">
            <v>27.046784104875051</v>
          </cell>
          <cell r="AQ102">
            <v>32.552704184751335</v>
          </cell>
          <cell r="AR102">
            <v>34.016112614692922</v>
          </cell>
          <cell r="AS102">
            <v>36.650065396648863</v>
          </cell>
          <cell r="AT102">
            <v>40.68271651199619</v>
          </cell>
          <cell r="AU102">
            <v>35.844356233901699</v>
          </cell>
          <cell r="AV102">
            <v>36.778340351747381</v>
          </cell>
          <cell r="AW102">
            <v>35.40209842366275</v>
          </cell>
          <cell r="AX102">
            <v>34.653181826778223</v>
          </cell>
          <cell r="AY102">
            <v>40.656146019843689</v>
          </cell>
          <cell r="AZ102">
            <v>38.127630797089196</v>
          </cell>
          <cell r="BA102">
            <v>34.19653847539854</v>
          </cell>
          <cell r="BB102">
            <v>34.861688763964914</v>
          </cell>
          <cell r="BC102">
            <v>36.502508161971413</v>
          </cell>
          <cell r="BD102">
            <v>38.233058975582821</v>
          </cell>
          <cell r="BE102">
            <v>37.797219673630956</v>
          </cell>
          <cell r="BF102" t="str">
            <v>.</v>
          </cell>
          <cell r="BG102" t="str">
            <v>.</v>
          </cell>
        </row>
        <row r="103">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v>4.2948627816905915</v>
          </cell>
          <cell r="AA103">
            <v>11.107844515741441</v>
          </cell>
          <cell r="AB103">
            <v>20.259992586248771</v>
          </cell>
          <cell r="AC103">
            <v>26.631983945393888</v>
          </cell>
          <cell r="AD103">
            <v>34.058517505400538</v>
          </cell>
          <cell r="AE103">
            <v>47.051755652985321</v>
          </cell>
          <cell r="AF103">
            <v>53.903084376158397</v>
          </cell>
          <cell r="AG103">
            <v>69.229097695345956</v>
          </cell>
          <cell r="AH103">
            <v>84.312246750092683</v>
          </cell>
          <cell r="AI103">
            <v>105.58843454808073</v>
          </cell>
          <cell r="AJ103">
            <v>103.93951401582453</v>
          </cell>
          <cell r="AK103">
            <v>131.59408433781141</v>
          </cell>
          <cell r="AL103">
            <v>146.93287998670638</v>
          </cell>
          <cell r="AM103">
            <v>164.15451280150322</v>
          </cell>
          <cell r="AN103">
            <v>188.23194815487071</v>
          </cell>
          <cell r="AO103">
            <v>271.34585149489351</v>
          </cell>
          <cell r="AP103">
            <v>293.6503777178429</v>
          </cell>
          <cell r="AQ103">
            <v>254.23501431620929</v>
          </cell>
          <cell r="AR103">
            <v>250.65118939577926</v>
          </cell>
          <cell r="AS103">
            <v>279.94600000000003</v>
          </cell>
          <cell r="AT103">
            <v>339.87700000000001</v>
          </cell>
          <cell r="AU103">
            <v>361.36500000000001</v>
          </cell>
          <cell r="AV103">
            <v>386.44600000000003</v>
          </cell>
          <cell r="AW103">
            <v>417.642</v>
          </cell>
          <cell r="AX103">
            <v>449.51599999999996</v>
          </cell>
          <cell r="AY103">
            <v>479.23823000003148</v>
          </cell>
          <cell r="AZ103">
            <v>523.65200000000004</v>
          </cell>
          <cell r="BA103">
            <v>585.40709100000004</v>
          </cell>
          <cell r="BB103">
            <v>603.27656451493272</v>
          </cell>
          <cell r="BC103">
            <v>634.92736020913196</v>
          </cell>
          <cell r="BD103">
            <v>667.06767203840241</v>
          </cell>
          <cell r="BE103">
            <v>673.55403200000001</v>
          </cell>
          <cell r="BF103">
            <v>704</v>
          </cell>
          <cell r="BG103">
            <v>736</v>
          </cell>
        </row>
        <row r="104">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v>57.303315694344562</v>
          </cell>
          <cell r="AB104">
            <v>74.832468396383234</v>
          </cell>
          <cell r="AC104">
            <v>74.85047702190451</v>
          </cell>
          <cell r="AD104">
            <v>76.832494456444266</v>
          </cell>
          <cell r="AE104">
            <v>96.246496514087184</v>
          </cell>
          <cell r="AF104">
            <v>102.224324084852</v>
          </cell>
          <cell r="AG104">
            <v>122.82456973779561</v>
          </cell>
          <cell r="AH104">
            <v>143.17897248119496</v>
          </cell>
          <cell r="AI104">
            <v>168.68313561868374</v>
          </cell>
          <cell r="AJ104">
            <v>160.66046182476961</v>
          </cell>
          <cell r="AK104">
            <v>195.08109789142352</v>
          </cell>
          <cell r="AL104">
            <v>207.89878403107818</v>
          </cell>
          <cell r="AM104">
            <v>218.77330781199367</v>
          </cell>
          <cell r="AN104">
            <v>230.87540166503533</v>
          </cell>
          <cell r="AO104">
            <v>297.05845100980247</v>
          </cell>
          <cell r="AP104">
            <v>300.03102686853862</v>
          </cell>
          <cell r="AQ104">
            <v>259.83061261210509</v>
          </cell>
          <cell r="AR104">
            <v>250.65118939577926</v>
          </cell>
          <cell r="AS104">
            <v>265.79471017512151</v>
          </cell>
          <cell r="AT104">
            <v>312.85984261056166</v>
          </cell>
          <cell r="AU104">
            <v>321.37801493515474</v>
          </cell>
          <cell r="AV104">
            <v>333.43862786538972</v>
          </cell>
          <cell r="AW104">
            <v>357.17352589814527</v>
          </cell>
          <cell r="AX104">
            <v>378.9838423938412</v>
          </cell>
          <cell r="AY104">
            <v>388.63360779942775</v>
          </cell>
          <cell r="AZ104">
            <v>409.63764184625313</v>
          </cell>
          <cell r="BA104">
            <v>444.08665009342076</v>
          </cell>
          <cell r="BB104">
            <v>443.53201566778148</v>
          </cell>
          <cell r="BC104">
            <v>453.49286002411793</v>
          </cell>
          <cell r="BD104">
            <v>463.22253425068061</v>
          </cell>
          <cell r="BE104">
            <v>454.87982304890295</v>
          </cell>
          <cell r="BF104">
            <v>462.66743219065495</v>
          </cell>
          <cell r="BG104" t="str">
            <v>.</v>
          </cell>
        </row>
        <row r="105">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v>13.143764652499435</v>
          </cell>
          <cell r="AB105">
            <v>24.401508736817799</v>
          </cell>
          <cell r="AC105">
            <v>36.34539904055822</v>
          </cell>
          <cell r="AD105">
            <v>44.268150855623858</v>
          </cell>
          <cell r="AE105">
            <v>53.03270422129377</v>
          </cell>
          <cell r="AF105">
            <v>59.921847246891652</v>
          </cell>
          <cell r="AG105">
            <v>73.75547094738711</v>
          </cell>
          <cell r="AH105">
            <v>77.678502625845482</v>
          </cell>
          <cell r="AI105">
            <v>94.485449390234294</v>
          </cell>
          <cell r="AJ105">
            <v>97.820821623287884</v>
          </cell>
          <cell r="AK105">
            <v>148.52102562871619</v>
          </cell>
          <cell r="AL105">
            <v>182.44146167191028</v>
          </cell>
          <cell r="AM105">
            <v>204.14181067689304</v>
          </cell>
          <cell r="AN105">
            <v>236.13411465347457</v>
          </cell>
          <cell r="AO105">
            <v>371.38105153686291</v>
          </cell>
          <cell r="AP105">
            <v>430.14982014420275</v>
          </cell>
          <cell r="AQ105">
            <v>353.17776525138464</v>
          </cell>
          <cell r="AR105">
            <v>331.96634579932356</v>
          </cell>
          <cell r="AS105">
            <v>389.16521860012512</v>
          </cell>
          <cell r="AT105">
            <v>436.69150713092637</v>
          </cell>
          <cell r="AU105">
            <v>479.79897040315137</v>
          </cell>
          <cell r="AV105">
            <v>512.71094725819989</v>
          </cell>
          <cell r="AW105">
            <v>463.19286755579043</v>
          </cell>
          <cell r="AX105">
            <v>497.23289073860315</v>
          </cell>
          <cell r="AY105">
            <v>540.04915791655731</v>
          </cell>
          <cell r="AZ105">
            <v>627.17648722027707</v>
          </cell>
          <cell r="BA105">
            <v>685.07911123545136</v>
          </cell>
          <cell r="BB105">
            <v>715.48816509615165</v>
          </cell>
          <cell r="BC105">
            <v>757.41526938515187</v>
          </cell>
          <cell r="BD105">
            <v>802.59112109837793</v>
          </cell>
          <cell r="BE105">
            <v>813.95605350821461</v>
          </cell>
          <cell r="BF105">
            <v>854.48656088492237</v>
          </cell>
          <cell r="BG105" t="str">
            <v>.</v>
          </cell>
        </row>
        <row r="106">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v>75.893405329904724</v>
          </cell>
          <cell r="AB106">
            <v>99.109288651590276</v>
          </cell>
          <cell r="AC106">
            <v>99.133139556194308</v>
          </cell>
          <cell r="AD106">
            <v>101.75815436917325</v>
          </cell>
          <cell r="AE106">
            <v>127.47036158411653</v>
          </cell>
          <cell r="AF106">
            <v>135.38748968260646</v>
          </cell>
          <cell r="AG106">
            <v>162.67077642248276</v>
          </cell>
          <cell r="AH106">
            <v>189.62846497741205</v>
          </cell>
          <cell r="AI106">
            <v>223.40657654285641</v>
          </cell>
          <cell r="AJ106">
            <v>212.78122220352245</v>
          </cell>
          <cell r="AK106">
            <v>258.36844962773796</v>
          </cell>
          <cell r="AL106">
            <v>275.34439312771099</v>
          </cell>
          <cell r="AM106">
            <v>289.74678208329738</v>
          </cell>
          <cell r="AN106">
            <v>305.77498399448422</v>
          </cell>
          <cell r="AO106">
            <v>393.42884710920134</v>
          </cell>
          <cell r="AP106">
            <v>397.36577295349792</v>
          </cell>
          <cell r="AQ106">
            <v>344.12371712085968</v>
          </cell>
          <cell r="AR106">
            <v>331.96634579932356</v>
          </cell>
          <cell r="AS106">
            <v>352.02266098287731</v>
          </cell>
          <cell r="AT106">
            <v>414.35645667248747</v>
          </cell>
          <cell r="AU106">
            <v>425.63805699643035</v>
          </cell>
          <cell r="AV106">
            <v>441.61132092628264</v>
          </cell>
          <cell r="AW106">
            <v>473.04619018362393</v>
          </cell>
          <cell r="AX106">
            <v>501.93211362670183</v>
          </cell>
          <cell r="AY106">
            <v>514.71241348179296</v>
          </cell>
          <cell r="AZ106">
            <v>542.53048387027764</v>
          </cell>
          <cell r="BA106">
            <v>588.1552878530174</v>
          </cell>
          <cell r="BB106">
            <v>587.42072136650745</v>
          </cell>
          <cell r="BC106">
            <v>600.613019037306</v>
          </cell>
          <cell r="BD106">
            <v>613.49915138160463</v>
          </cell>
          <cell r="BE106">
            <v>602.44993450619552</v>
          </cell>
          <cell r="BF106">
            <v>612.76396555281758</v>
          </cell>
          <cell r="BG106" t="str">
            <v>.</v>
          </cell>
        </row>
        <row r="107">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v>0.74260279132960372</v>
          </cell>
          <cell r="AB107">
            <v>0.98595970645356368</v>
          </cell>
          <cell r="AC107">
            <v>0.94427695433316616</v>
          </cell>
          <cell r="AD107">
            <v>0.92037276439743188</v>
          </cell>
          <cell r="AE107">
            <v>1.0320862428131672</v>
          </cell>
          <cell r="AF107">
            <v>1.0512253409811865</v>
          </cell>
          <cell r="AG107">
            <v>1.2681524971371496</v>
          </cell>
          <cell r="AH107">
            <v>1.3464546622151172</v>
          </cell>
          <cell r="AI107">
            <v>1.4902651486238743</v>
          </cell>
          <cell r="AJ107">
            <v>1.3373420761117507</v>
          </cell>
          <cell r="AK107">
            <v>1.5109152036018922</v>
          </cell>
          <cell r="AL107">
            <v>1.5132699212236183</v>
          </cell>
          <cell r="AM107">
            <v>1.4590473926051384</v>
          </cell>
          <cell r="AN107">
            <v>1.3939716718596555</v>
          </cell>
          <cell r="AO107">
            <v>1.6729592093070902</v>
          </cell>
          <cell r="AP107">
            <v>1.778853839742049</v>
          </cell>
          <cell r="AQ107">
            <v>1.7956968577691224</v>
          </cell>
          <cell r="AR107">
            <v>1.7041279861813736</v>
          </cell>
          <cell r="AS107">
            <v>1.6802894602396179</v>
          </cell>
          <cell r="AT107">
            <v>1.8958223483427605</v>
          </cell>
          <cell r="AU107">
            <v>1.9093501330149156</v>
          </cell>
          <cell r="AV107">
            <v>1.9273294757085901</v>
          </cell>
          <cell r="AW107">
            <v>2.022825660027987</v>
          </cell>
          <cell r="AX107">
            <v>2.0738155737443238</v>
          </cell>
          <cell r="AY107">
            <v>2.0303743669722181</v>
          </cell>
          <cell r="AZ107">
            <v>2.0719430055856587</v>
          </cell>
          <cell r="BA107">
            <v>2.170657041049497</v>
          </cell>
          <cell r="BB107">
            <v>2.119764134630874</v>
          </cell>
          <cell r="BC107">
            <v>2.1051438168986425</v>
          </cell>
          <cell r="BD107">
            <v>2.0906765441540931</v>
          </cell>
          <cell r="BE107">
            <v>1.9960350395334194</v>
          </cell>
          <cell r="BF107">
            <v>1.9751611125085458</v>
          </cell>
          <cell r="BG107" t="str">
            <v>.</v>
          </cell>
        </row>
        <row r="108">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v>30.590119419160722</v>
          </cell>
          <cell r="AC108">
            <v>2.40652565753674E-2</v>
          </cell>
          <cell r="AD108">
            <v>2.6479690088811791</v>
          </cell>
          <cell r="AE108">
            <v>25.26795751587705</v>
          </cell>
          <cell r="AF108">
            <v>6.2109560215419135</v>
          </cell>
          <cell r="AG108">
            <v>20.151999866337334</v>
          </cell>
          <cell r="AH108">
            <v>16.571930833425007</v>
          </cell>
          <cell r="AI108">
            <v>17.812785421992384</v>
          </cell>
          <cell r="AJ108">
            <v>-4.7560615733689975</v>
          </cell>
          <cell r="AK108">
            <v>21.424459805298014</v>
          </cell>
          <cell r="AL108">
            <v>6.5704398212832471</v>
          </cell>
          <cell r="AM108">
            <v>5.2306817625686008</v>
          </cell>
          <cell r="AN108">
            <v>5.531796348502338</v>
          </cell>
          <cell r="AO108">
            <v>28.666132843718263</v>
          </cell>
          <cell r="AP108">
            <v>1.0006703558277374</v>
          </cell>
          <cell r="AQ108">
            <v>-13.398752347718935</v>
          </cell>
          <cell r="AR108">
            <v>-3.5328490065293261</v>
          </cell>
          <cell r="AS108">
            <v>6.0416712228046121</v>
          </cell>
          <cell r="AT108">
            <v>17.707324726075548</v>
          </cell>
          <cell r="AU108">
            <v>2.7226799877912766</v>
          </cell>
          <cell r="AV108">
            <v>3.7527809525702782</v>
          </cell>
          <cell r="AW108">
            <v>7.118220880616577</v>
          </cell>
          <cell r="AX108">
            <v>6.1063642499403992</v>
          </cell>
          <cell r="AY108">
            <v>2.5462207952281268</v>
          </cell>
          <cell r="AZ108">
            <v>5.4045850964246744</v>
          </cell>
          <cell r="BA108">
            <v>8.409629567220577</v>
          </cell>
          <cell r="BB108">
            <v>-0.1248932895241528</v>
          </cell>
          <cell r="BC108">
            <v>2.2458005294926586</v>
          </cell>
          <cell r="BD108">
            <v>2.1454966735408476</v>
          </cell>
          <cell r="BE108">
            <v>-1.8010158368640283</v>
          </cell>
          <cell r="BF108">
            <v>1.7120146348884813</v>
          </cell>
          <cell r="BG108" t="str">
            <v>.</v>
          </cell>
        </row>
        <row r="109">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v>10219.919210648306</v>
          </cell>
          <cell r="AB109">
            <v>10052.062777299518</v>
          </cell>
          <cell r="AC109">
            <v>10498.311867221264</v>
          </cell>
          <cell r="AD109">
            <v>11056.18922087447</v>
          </cell>
          <cell r="AE109">
            <v>12350.747088408943</v>
          </cell>
          <cell r="AF109">
            <v>12879.016934298717</v>
          </cell>
          <cell r="AG109">
            <v>12827.38288886483</v>
          </cell>
          <cell r="AH109">
            <v>14083.538814849149</v>
          </cell>
          <cell r="AI109">
            <v>14991.062278357129</v>
          </cell>
          <cell r="AJ109">
            <v>15910.755071893966</v>
          </cell>
          <cell r="AK109">
            <v>17100.129048394621</v>
          </cell>
          <cell r="AL109">
            <v>18195.325848085955</v>
          </cell>
          <cell r="AM109">
            <v>19858.627180433989</v>
          </cell>
          <cell r="AN109">
            <v>21935.523523699663</v>
          </cell>
          <cell r="AO109">
            <v>23516.942010328665</v>
          </cell>
          <cell r="AP109">
            <v>22338.303691725443</v>
          </cell>
          <cell r="AQ109">
            <v>19163.797922349797</v>
          </cell>
          <cell r="AR109">
            <v>19480.12992517052</v>
          </cell>
          <cell r="AS109">
            <v>20950.120161598647</v>
          </cell>
          <cell r="AT109">
            <v>21856.29138904806</v>
          </cell>
          <cell r="AU109">
            <v>22292.299858294526</v>
          </cell>
          <cell r="AV109">
            <v>22913.120278198545</v>
          </cell>
          <cell r="AW109">
            <v>23385.415734595688</v>
          </cell>
          <cell r="AX109">
            <v>24203.314893640778</v>
          </cell>
          <cell r="AY109">
            <v>25350.616214159279</v>
          </cell>
          <cell r="AZ109">
            <v>26184.623921010079</v>
          </cell>
          <cell r="BA109">
            <v>27095.726166333883</v>
          </cell>
          <cell r="BB109">
            <v>27711.607710015254</v>
          </cell>
          <cell r="BC109">
            <v>28530.735725321898</v>
          </cell>
          <cell r="BD109">
            <v>29344.527401766594</v>
          </cell>
          <cell r="BE109">
            <v>30182.332603089999</v>
          </cell>
          <cell r="BF109">
            <v>31023.49280128238</v>
          </cell>
          <cell r="BG109" t="str">
            <v>.</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v>6762.3231149864087</v>
          </cell>
          <cell r="AB110">
            <v>6805.9508889249737</v>
          </cell>
          <cell r="AC110">
            <v>7249.8398682535535</v>
          </cell>
          <cell r="AD110">
            <v>7757.6840319581306</v>
          </cell>
          <cell r="AE110">
            <v>8784.3401321262245</v>
          </cell>
          <cell r="AF110">
            <v>9245.0343156922881</v>
          </cell>
          <cell r="AG110">
            <v>9300.3471403861913</v>
          </cell>
          <cell r="AH110">
            <v>10050.696745655059</v>
          </cell>
          <cell r="AI110">
            <v>10763.873771007187</v>
          </cell>
          <cell r="AJ110">
            <v>11500.28194367512</v>
          </cell>
          <cell r="AK110">
            <v>12434.739234865454</v>
          </cell>
          <cell r="AL110">
            <v>13317.713338031806</v>
          </cell>
          <cell r="AM110">
            <v>14614.289421521131</v>
          </cell>
          <cell r="AN110">
            <v>16240.115143036694</v>
          </cell>
          <cell r="AO110">
            <v>17511.796689548642</v>
          </cell>
          <cell r="AP110">
            <v>16689.805812532086</v>
          </cell>
          <cell r="AQ110">
            <v>14346.952193053885</v>
          </cell>
          <cell r="AR110">
            <v>14610.572287477235</v>
          </cell>
          <cell r="AS110">
            <v>15755.997895400815</v>
          </cell>
          <cell r="AT110">
            <v>16492.613201496853</v>
          </cell>
          <cell r="AU110">
            <v>16885.880087241927</v>
          </cell>
          <cell r="AV110">
            <v>17413.580650681091</v>
          </cell>
          <cell r="AW110">
            <v>17806.99926717006</v>
          </cell>
          <cell r="AX110">
            <v>18392.359320488391</v>
          </cell>
          <cell r="AY110">
            <v>19268.730471718431</v>
          </cell>
          <cell r="AZ110">
            <v>19886.929249025619</v>
          </cell>
          <cell r="BA110">
            <v>20566.092217173726</v>
          </cell>
          <cell r="BB110">
            <v>21025.081769027274</v>
          </cell>
          <cell r="BC110">
            <v>21646.562618545031</v>
          </cell>
          <cell r="BD110">
            <v>22263.994732886764</v>
          </cell>
          <cell r="BE110">
            <v>22899.646155520568</v>
          </cell>
          <cell r="BF110">
            <v>23610.211513191502</v>
          </cell>
          <cell r="BG110" t="str">
            <v>.</v>
          </cell>
        </row>
        <row r="111">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v>50.217200210616085</v>
          </cell>
          <cell r="AB111">
            <v>67.103933405818381</v>
          </cell>
          <cell r="AC111">
            <v>68.458567101976286</v>
          </cell>
          <cell r="AD111">
            <v>71.399610978151202</v>
          </cell>
          <cell r="AE111">
            <v>90.661966025590758</v>
          </cell>
          <cell r="AF111">
            <v>97.186143508963951</v>
          </cell>
          <cell r="AG111">
            <v>117.94258450323096</v>
          </cell>
          <cell r="AH111">
            <v>135.32807491697559</v>
          </cell>
          <cell r="AI111">
            <v>160.41025945118645</v>
          </cell>
          <cell r="AJ111">
            <v>153.79810930424966</v>
          </cell>
          <cell r="AK111">
            <v>187.87836562783176</v>
          </cell>
          <cell r="AL111">
            <v>201.53295013922124</v>
          </cell>
          <cell r="AM111">
            <v>213.22940875247261</v>
          </cell>
          <cell r="AN111">
            <v>226.38260457132171</v>
          </cell>
          <cell r="AO111">
            <v>292.96521543293812</v>
          </cell>
          <cell r="AP111">
            <v>296.88725154171868</v>
          </cell>
          <cell r="AQ111">
            <v>257.62776971630683</v>
          </cell>
          <cell r="AR111">
            <v>248.98285129215969</v>
          </cell>
          <cell r="AS111">
            <v>264.74637199199589</v>
          </cell>
          <cell r="AT111">
            <v>312.67064689970579</v>
          </cell>
          <cell r="AU111">
            <v>322.41057390649291</v>
          </cell>
          <cell r="AV111">
            <v>335.61707265686442</v>
          </cell>
          <cell r="AW111">
            <v>360.20455045731154</v>
          </cell>
          <cell r="AX111">
            <v>381.42361196730394</v>
          </cell>
          <cell r="AY111">
            <v>391.22736433873604</v>
          </cell>
          <cell r="AZ111">
            <v>412.04583960095488</v>
          </cell>
          <cell r="BA111">
            <v>446.41932878081411</v>
          </cell>
          <cell r="BB111">
            <v>445.68214261665457</v>
          </cell>
          <cell r="BC111">
            <v>455.69127453539363</v>
          </cell>
          <cell r="BD111">
            <v>465.46811567216628</v>
          </cell>
          <cell r="BE111">
            <v>457.08496119335808</v>
          </cell>
          <cell r="BF111">
            <v>466.33971638957405</v>
          </cell>
          <cell r="BG111" t="str">
            <v>.</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v>2500</v>
          </cell>
          <cell r="AB112">
            <v>2500</v>
          </cell>
          <cell r="AC112">
            <v>3500</v>
          </cell>
          <cell r="AD112">
            <v>3450</v>
          </cell>
          <cell r="AE112">
            <v>3268</v>
          </cell>
          <cell r="AF112">
            <v>3760</v>
          </cell>
          <cell r="AG112">
            <v>4733</v>
          </cell>
          <cell r="AH112">
            <v>4783</v>
          </cell>
          <cell r="AI112">
            <v>5175</v>
          </cell>
          <cell r="AJ112">
            <v>4783</v>
          </cell>
          <cell r="AK112">
            <v>2420</v>
          </cell>
          <cell r="AL112">
            <v>4445</v>
          </cell>
          <cell r="AM112">
            <v>4673</v>
          </cell>
          <cell r="AN112">
            <v>4157</v>
          </cell>
          <cell r="AO112">
            <v>4200</v>
          </cell>
          <cell r="AP112">
            <v>5222</v>
          </cell>
          <cell r="AQ112">
            <v>5145</v>
          </cell>
          <cell r="AR112">
            <v>5449</v>
          </cell>
          <cell r="AS112">
            <v>5891</v>
          </cell>
          <cell r="AT112">
            <v>6020</v>
          </cell>
          <cell r="AU112">
            <v>6341</v>
          </cell>
          <cell r="AV112">
            <v>6285</v>
          </cell>
          <cell r="AW112">
            <v>6045</v>
          </cell>
          <cell r="AX112">
            <v>6080</v>
          </cell>
          <cell r="AY112">
            <v>6178</v>
          </cell>
          <cell r="AZ112">
            <v>6237</v>
          </cell>
          <cell r="BA112">
            <v>6285</v>
          </cell>
          <cell r="BB112">
            <v>6333</v>
          </cell>
          <cell r="BC112">
            <v>6681</v>
          </cell>
          <cell r="BD112">
            <v>6729</v>
          </cell>
          <cell r="BE112">
            <v>6777</v>
          </cell>
          <cell r="BF112" t="str">
            <v>.</v>
          </cell>
          <cell r="BG112" t="str">
            <v>.</v>
          </cell>
        </row>
        <row r="113">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v>28.422619047619047</v>
          </cell>
          <cell r="AA113">
            <v>51.150747986191021</v>
          </cell>
          <cell r="AB113">
            <v>44.668769716088327</v>
          </cell>
          <cell r="AC113">
            <v>32.349412047036239</v>
          </cell>
          <cell r="AD113">
            <v>33.890035653968852</v>
          </cell>
          <cell r="AE113">
            <v>28.239608801955988</v>
          </cell>
          <cell r="AF113">
            <v>25.736305430400762</v>
          </cell>
          <cell r="AG113">
            <v>21.527284140948829</v>
          </cell>
          <cell r="AH113">
            <v>7.1179502728926618</v>
          </cell>
          <cell r="AI113">
            <v>24.683735851340721</v>
          </cell>
          <cell r="AJ113">
            <v>14.42943091034619</v>
          </cell>
          <cell r="AK113">
            <v>13.157357940747936</v>
          </cell>
          <cell r="AL113">
            <v>12.632448890822097</v>
          </cell>
          <cell r="AM113">
            <v>11.926212594317215</v>
          </cell>
          <cell r="AN113">
            <v>14.474448168029907</v>
          </cell>
          <cell r="AO113">
            <v>23.702904626864264</v>
          </cell>
          <cell r="AP113">
            <v>10.066601663246006</v>
          </cell>
          <cell r="AQ113">
            <v>17.944331533145483</v>
          </cell>
          <cell r="AR113">
            <v>11.875225930366494</v>
          </cell>
          <cell r="AS113">
            <v>10.114807855800763</v>
          </cell>
          <cell r="AT113">
            <v>13.69436590295901</v>
          </cell>
          <cell r="AU113">
            <v>14.483970500740249</v>
          </cell>
          <cell r="AV113">
            <v>22.149278295026988</v>
          </cell>
          <cell r="AW113">
            <v>12.816958064562474</v>
          </cell>
          <cell r="AX113">
            <v>17.856539033093373</v>
          </cell>
          <cell r="AY113">
            <v>19.221296264287037</v>
          </cell>
          <cell r="AZ113">
            <v>18.146132614858796</v>
          </cell>
          <cell r="BA113">
            <v>19.369723691987186</v>
          </cell>
          <cell r="BB113">
            <v>22.522554353668461</v>
          </cell>
          <cell r="BC113">
            <v>24.976608253711785</v>
          </cell>
          <cell r="BD113">
            <v>28.131946557469611</v>
          </cell>
          <cell r="BE113">
            <v>24.292763642754053</v>
          </cell>
          <cell r="BF113">
            <v>19.999999999999996</v>
          </cell>
          <cell r="BG113">
            <v>20.000000000000004</v>
          </cell>
        </row>
        <row r="114">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v>30.775004691311693</v>
          </cell>
          <cell r="AE114">
            <v>35.071991306710125</v>
          </cell>
          <cell r="AF114">
            <v>28.753853450320133</v>
          </cell>
          <cell r="AG114">
            <v>36.741042991793066</v>
          </cell>
          <cell r="AH114">
            <v>38.599151000606426</v>
          </cell>
          <cell r="AI114">
            <v>28.884450093819993</v>
          </cell>
          <cell r="AJ114">
            <v>35.807278824341651</v>
          </cell>
          <cell r="AK114">
            <v>30.548324429334627</v>
          </cell>
          <cell r="AL114">
            <v>32.847324923879953</v>
          </cell>
          <cell r="AM114">
            <v>29.188307390420718</v>
          </cell>
          <cell r="AN114">
            <v>25.966745778710376</v>
          </cell>
          <cell r="AO114">
            <v>27.048454414411012</v>
          </cell>
          <cell r="AP114">
            <v>31.481242232780442</v>
          </cell>
          <cell r="AQ114">
            <v>34.534694174696845</v>
          </cell>
          <cell r="AR114">
            <v>34.509762371932212</v>
          </cell>
          <cell r="AS114">
            <v>32.278725182713806</v>
          </cell>
          <cell r="AT114">
            <v>29.74634941464118</v>
          </cell>
          <cell r="AU114">
            <v>39.830642148520191</v>
          </cell>
          <cell r="AV114">
            <v>38.618073417760819</v>
          </cell>
          <cell r="AW114">
            <v>39.555408699316637</v>
          </cell>
          <cell r="AX114">
            <v>38.696064211285027</v>
          </cell>
          <cell r="AY114">
            <v>34.887659108495804</v>
          </cell>
          <cell r="AZ114">
            <v>31.753796583898975</v>
          </cell>
          <cell r="BA114">
            <v>34.334291724525762</v>
          </cell>
          <cell r="BB114">
            <v>34.722130809614704</v>
          </cell>
          <cell r="BC114">
            <v>34.875893894368573</v>
          </cell>
          <cell r="BD114">
            <v>35.082167085099975</v>
          </cell>
          <cell r="BE114">
            <v>36.77546894931632</v>
          </cell>
          <cell r="BF114">
            <v>36.97999046405527</v>
          </cell>
          <cell r="BG114">
            <v>37.056077312605183</v>
          </cell>
        </row>
        <row r="115">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v>7.5060987051979735</v>
          </cell>
          <cell r="AE115">
            <v>9.2366204835642467</v>
          </cell>
          <cell r="AF115">
            <v>13.022290728005693</v>
          </cell>
          <cell r="AG115">
            <v>10.640399545802831</v>
          </cell>
          <cell r="AH115">
            <v>21.717707701637352</v>
          </cell>
          <cell r="AI115">
            <v>14.514859875310213</v>
          </cell>
          <cell r="AJ115">
            <v>18.157609231679654</v>
          </cell>
          <cell r="AK115">
            <v>18.06750849927149</v>
          </cell>
          <cell r="AL115">
            <v>13.615484993475425</v>
          </cell>
          <cell r="AM115">
            <v>18.995818506030851</v>
          </cell>
          <cell r="AN115">
            <v>16.379248876982469</v>
          </cell>
          <cell r="AO115">
            <v>14.825326688084715</v>
          </cell>
          <cell r="AP115">
            <v>15.380413656812406</v>
          </cell>
          <cell r="AQ115">
            <v>9.9729238923950216</v>
          </cell>
          <cell r="AR115">
            <v>13.727650720176193</v>
          </cell>
          <cell r="AS115">
            <v>13.569402670515027</v>
          </cell>
          <cell r="AT115">
            <v>8.848789414994247</v>
          </cell>
          <cell r="AU115">
            <v>11.544006752175779</v>
          </cell>
          <cell r="AV115">
            <v>8.2008870579589388</v>
          </cell>
          <cell r="AW115">
            <v>8.4522150549992574</v>
          </cell>
          <cell r="AX115">
            <v>12.146397458599917</v>
          </cell>
          <cell r="AY115">
            <v>11.266839041617455</v>
          </cell>
          <cell r="AZ115">
            <v>7.9762248592576759</v>
          </cell>
          <cell r="BA115">
            <v>5.629330513183004</v>
          </cell>
          <cell r="BB115">
            <v>8.1146200398753034</v>
          </cell>
          <cell r="BC115">
            <v>6.1490086215753035</v>
          </cell>
          <cell r="BD115">
            <v>2.4937714027674138</v>
          </cell>
          <cell r="BE115">
            <v>3.8884462025235123</v>
          </cell>
          <cell r="BF115">
            <v>3.7946878176895278</v>
          </cell>
          <cell r="BG115">
            <v>3.7022954873594403</v>
          </cell>
        </row>
        <row r="116">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v>27.641208481891539</v>
          </cell>
          <cell r="AE116">
            <v>27.451779407769624</v>
          </cell>
          <cell r="AF116">
            <v>32.488736068294997</v>
          </cell>
          <cell r="AG116">
            <v>31.091273321455279</v>
          </cell>
          <cell r="AH116">
            <v>32.565191024863552</v>
          </cell>
          <cell r="AI116">
            <v>31.916954179529089</v>
          </cell>
          <cell r="AJ116">
            <v>31.605681033632507</v>
          </cell>
          <cell r="AK116">
            <v>38.22680913064594</v>
          </cell>
          <cell r="AL116">
            <v>40.904306220095698</v>
          </cell>
          <cell r="AM116">
            <v>39.889272170872808</v>
          </cell>
          <cell r="AN116">
            <v>43.179557176277257</v>
          </cell>
          <cell r="AO116">
            <v>34.423314270639999</v>
          </cell>
          <cell r="AP116">
            <v>43.071742447161135</v>
          </cell>
          <cell r="AQ116">
            <v>37.548050399762644</v>
          </cell>
          <cell r="AR116">
            <v>39.887360977525113</v>
          </cell>
          <cell r="AS116">
            <v>44.037064290970399</v>
          </cell>
          <cell r="AT116">
            <v>47.710495267405562</v>
          </cell>
          <cell r="AU116">
            <v>34.141380598563785</v>
          </cell>
          <cell r="AV116">
            <v>31.031761229253245</v>
          </cell>
          <cell r="AW116">
            <v>39.175418181121621</v>
          </cell>
          <cell r="AX116">
            <v>31.30099929702169</v>
          </cell>
          <cell r="AY116">
            <v>34.624205585599697</v>
          </cell>
          <cell r="AZ116">
            <v>42.123845941984541</v>
          </cell>
          <cell r="BA116">
            <v>40.666654070304048</v>
          </cell>
          <cell r="BB116">
            <v>34.640694796841522</v>
          </cell>
          <cell r="BC116">
            <v>33.99848923034434</v>
          </cell>
          <cell r="BD116">
            <v>34.292114954663006</v>
          </cell>
          <cell r="BE116">
            <v>35.043321205406123</v>
          </cell>
          <cell r="BF116">
            <v>39.225321718255209</v>
          </cell>
          <cell r="BG116">
            <v>39.241627200035374</v>
          </cell>
        </row>
        <row r="117">
          <cell r="D117">
            <v>4980.8142911806717</v>
          </cell>
          <cell r="E117">
            <v>5321.537844706284</v>
          </cell>
          <cell r="F117">
            <v>5791.843062883695</v>
          </cell>
          <cell r="G117">
            <v>6446.1542448666605</v>
          </cell>
          <cell r="H117">
            <v>7298.9540472927347</v>
          </cell>
          <cell r="I117">
            <v>8517.6314910885922</v>
          </cell>
          <cell r="J117">
            <v>9741.3397524532866</v>
          </cell>
          <cell r="K117">
            <v>11247.5360427589</v>
          </cell>
          <cell r="L117">
            <v>12984.845043196428</v>
          </cell>
          <cell r="M117">
            <v>14702.03077335862</v>
          </cell>
          <cell r="N117">
            <v>16841.652729900001</v>
          </cell>
          <cell r="O117">
            <v>19767.824569069999</v>
          </cell>
          <cell r="P117">
            <v>22559.542796490001</v>
          </cell>
          <cell r="Q117">
            <v>25152.45663896</v>
          </cell>
          <cell r="R117">
            <v>26928.22822325</v>
          </cell>
          <cell r="S117">
            <v>28464.595545059994</v>
          </cell>
          <cell r="T117">
            <v>30044.625637539997</v>
          </cell>
          <cell r="U117">
            <v>31911.470264590003</v>
          </cell>
          <cell r="V117">
            <v>32757.22234706</v>
          </cell>
          <cell r="W117">
            <v>34176.840159390005</v>
          </cell>
          <cell r="X117">
            <v>35354.66608422</v>
          </cell>
          <cell r="Y117">
            <v>36730.443307470006</v>
          </cell>
          <cell r="Z117">
            <v>36416.081201159999</v>
          </cell>
          <cell r="AA117">
            <v>36770.513981600001</v>
          </cell>
          <cell r="AB117">
            <v>37573.938980840001</v>
          </cell>
          <cell r="AC117">
            <v>36348.738325099999</v>
          </cell>
          <cell r="AD117">
            <v>36187.656630929996</v>
          </cell>
          <cell r="AE117">
            <v>36755.896641890002</v>
          </cell>
          <cell r="AF117">
            <v>36012.368105659996</v>
          </cell>
          <cell r="AG117">
            <v>36509.6804127</v>
          </cell>
          <cell r="AH117">
            <v>36702.455681750005</v>
          </cell>
          <cell r="AI117">
            <v>37187.048329280748</v>
          </cell>
          <cell r="AJ117">
            <v>38681.16208899999</v>
          </cell>
          <cell r="AK117">
            <v>40684.461353999999</v>
          </cell>
          <cell r="AL117">
            <v>42689.869292999996</v>
          </cell>
          <cell r="AM117">
            <v>42545.329120459995</v>
          </cell>
          <cell r="AN117">
            <v>44386.18453597527</v>
          </cell>
          <cell r="AO117">
            <v>45150.315156418888</v>
          </cell>
          <cell r="AP117">
            <v>45366.399692640007</v>
          </cell>
          <cell r="AQ117">
            <v>39190.428899139188</v>
          </cell>
          <cell r="AR117">
            <v>39240.795472360005</v>
          </cell>
          <cell r="AS117">
            <v>38443.08445821084</v>
          </cell>
          <cell r="AT117">
            <v>39105.433791049189</v>
          </cell>
          <cell r="AU117">
            <v>39402.17463388</v>
          </cell>
          <cell r="AV117">
            <v>39148.59532368106</v>
          </cell>
          <cell r="AW117">
            <v>39198.880406019998</v>
          </cell>
          <cell r="AX117">
            <v>39950.378000000004</v>
          </cell>
          <cell r="AY117">
            <v>40852.04</v>
          </cell>
          <cell r="AZ117">
            <v>42748.475546770002</v>
          </cell>
          <cell r="BA117" t="str">
            <v>.</v>
          </cell>
          <cell r="BB117" t="str">
            <v>.</v>
          </cell>
          <cell r="BC117" t="str">
            <v>.</v>
          </cell>
          <cell r="BD117" t="str">
            <v>.</v>
          </cell>
          <cell r="BE117" t="str">
            <v>.</v>
          </cell>
          <cell r="BF117" t="str">
            <v>.</v>
          </cell>
          <cell r="BG117" t="str">
            <v>.</v>
          </cell>
        </row>
        <row r="118">
          <cell r="D118">
            <v>31065.553758596616</v>
          </cell>
          <cell r="E118">
            <v>31334.540879886805</v>
          </cell>
          <cell r="F118">
            <v>31949.003454695703</v>
          </cell>
          <cell r="G118">
            <v>32952.474863582182</v>
          </cell>
          <cell r="H118">
            <v>33371.120865269069</v>
          </cell>
          <cell r="I118">
            <v>34227.841245180221</v>
          </cell>
          <cell r="J118">
            <v>35337.190213830698</v>
          </cell>
          <cell r="K118">
            <v>37520.9433561349</v>
          </cell>
          <cell r="L118">
            <v>39643.185628678315</v>
          </cell>
          <cell r="M118">
            <v>40673.547147368692</v>
          </cell>
          <cell r="N118">
            <v>41716.773267706762</v>
          </cell>
          <cell r="O118">
            <v>43854.341438045223</v>
          </cell>
          <cell r="P118">
            <v>44622.118524494814</v>
          </cell>
          <cell r="Q118">
            <v>45397.872331587016</v>
          </cell>
          <cell r="R118">
            <v>45409.348813297402</v>
          </cell>
          <cell r="S118">
            <v>45512.270034302754</v>
          </cell>
          <cell r="T118">
            <v>45711.768659712165</v>
          </cell>
          <cell r="U118">
            <v>47397.629044504269</v>
          </cell>
          <cell r="V118">
            <v>47144.104174853535</v>
          </cell>
          <cell r="W118">
            <v>47618.766640652553</v>
          </cell>
          <cell r="X118">
            <v>48006.557823369207</v>
          </cell>
          <cell r="Y118">
            <v>48626.367459472654</v>
          </cell>
          <cell r="Z118">
            <v>47271.151789785523</v>
          </cell>
          <cell r="AA118">
            <v>46945.261658827876</v>
          </cell>
          <cell r="AB118">
            <v>47552.199479111056</v>
          </cell>
          <cell r="AC118">
            <v>45494.848682595046</v>
          </cell>
          <cell r="AD118">
            <v>44692.545506717055</v>
          </cell>
          <cell r="AE118">
            <v>44993.662584950544</v>
          </cell>
          <cell r="AF118">
            <v>43662.998586251073</v>
          </cell>
          <cell r="AG118">
            <v>44175.67036240879</v>
          </cell>
          <cell r="AH118">
            <v>43731.994466055228</v>
          </cell>
          <cell r="AI118">
            <v>43441.848051955712</v>
          </cell>
          <cell r="AJ118">
            <v>44267.496172527171</v>
          </cell>
          <cell r="AK118">
            <v>45711.58831437851</v>
          </cell>
          <cell r="AL118">
            <v>47206.989336732295</v>
          </cell>
          <cell r="AM118">
            <v>46153.125321856191</v>
          </cell>
          <cell r="AN118">
            <v>47125.631483221143</v>
          </cell>
          <cell r="AO118">
            <v>46744.484185734087</v>
          </cell>
          <cell r="AP118">
            <v>45882.602110191481</v>
          </cell>
          <cell r="AQ118">
            <v>39607.846885627449</v>
          </cell>
          <cell r="AR118">
            <v>39240.795472360005</v>
          </cell>
          <cell r="AS118">
            <v>38081.424697555682</v>
          </cell>
          <cell r="AT118">
            <v>38292.006259459667</v>
          </cell>
          <cell r="AU118">
            <v>38285.722139441154</v>
          </cell>
          <cell r="AV118">
            <v>37821.541166869392</v>
          </cell>
          <cell r="AW118">
            <v>37442.974743276827</v>
          </cell>
          <cell r="AX118">
            <v>38087.027105237197</v>
          </cell>
          <cell r="AY118">
            <v>38691.152625444833</v>
          </cell>
          <cell r="AZ118">
            <v>40109.312766749965</v>
          </cell>
          <cell r="BA118" t="str">
            <v>.</v>
          </cell>
          <cell r="BB118" t="str">
            <v>.</v>
          </cell>
          <cell r="BC118" t="str">
            <v>.</v>
          </cell>
          <cell r="BD118" t="str">
            <v>.</v>
          </cell>
          <cell r="BE118" t="str">
            <v>.</v>
          </cell>
          <cell r="BF118" t="str">
            <v>.</v>
          </cell>
          <cell r="BG118" t="str">
            <v>.</v>
          </cell>
        </row>
        <row r="119">
          <cell r="D119">
            <v>5882.3953044542868</v>
          </cell>
          <cell r="E119">
            <v>6297.946811965503</v>
          </cell>
          <cell r="F119">
            <v>7531.3707998810578</v>
          </cell>
          <cell r="G119">
            <v>9496.04743083004</v>
          </cell>
          <cell r="H119">
            <v>9954.6739853626095</v>
          </cell>
          <cell r="I119">
            <v>13030.458510191707</v>
          </cell>
          <cell r="J119">
            <v>13304.253680068294</v>
          </cell>
          <cell r="K119">
            <v>15040.976922449647</v>
          </cell>
          <cell r="L119">
            <v>18872.836852717646</v>
          </cell>
          <cell r="M119">
            <v>22668.061301241065</v>
          </cell>
          <cell r="N119">
            <v>26143.979552600846</v>
          </cell>
          <cell r="O119">
            <v>23859.792626602601</v>
          </cell>
          <cell r="P119">
            <v>22516.532028053731</v>
          </cell>
          <cell r="Q119">
            <v>21648.44580258261</v>
          </cell>
          <cell r="R119">
            <v>20212.332849650877</v>
          </cell>
          <cell r="S119">
            <v>20780.33955833027</v>
          </cell>
          <cell r="T119">
            <v>28454.660630547962</v>
          </cell>
          <cell r="U119">
            <v>34825.481724840145</v>
          </cell>
          <cell r="V119">
            <v>36071.327870386333</v>
          </cell>
          <cell r="W119">
            <v>35138.222818502829</v>
          </cell>
          <cell r="X119">
            <v>42589.280114239256</v>
          </cell>
          <cell r="Y119">
            <v>42703.233548923454</v>
          </cell>
          <cell r="Z119">
            <v>45123.32044366865</v>
          </cell>
          <cell r="AA119">
            <v>42590.542519826944</v>
          </cell>
          <cell r="AB119">
            <v>44392.810324306316</v>
          </cell>
          <cell r="AC119">
            <v>47767.623651242349</v>
          </cell>
          <cell r="AD119">
            <v>46403.179905493009</v>
          </cell>
          <cell r="AE119">
            <v>41308.081096380207</v>
          </cell>
          <cell r="AF119">
            <v>40041.63902955236</v>
          </cell>
          <cell r="AG119">
            <v>38896.775526778387</v>
          </cell>
          <cell r="AH119">
            <v>33814.681851621528</v>
          </cell>
          <cell r="AI119">
            <v>33276.702963983094</v>
          </cell>
          <cell r="AJ119">
            <v>36404.08647969507</v>
          </cell>
          <cell r="AK119">
            <v>45917.701831766419</v>
          </cell>
          <cell r="AL119">
            <v>53006.530281733852</v>
          </cell>
          <cell r="AM119">
            <v>52909.179128065458</v>
          </cell>
          <cell r="AN119">
            <v>55681.793080230913</v>
          </cell>
          <cell r="AO119">
            <v>61795.569851662774</v>
          </cell>
          <cell r="AP119">
            <v>66454.362565573421</v>
          </cell>
          <cell r="AQ119">
            <v>54442.493434936696</v>
          </cell>
          <cell r="AR119">
            <v>51971.121743407726</v>
          </cell>
          <cell r="AS119">
            <v>53441.418583736478</v>
          </cell>
          <cell r="AT119">
            <v>50244.679161055108</v>
          </cell>
          <cell r="AU119">
            <v>52315.865734038409</v>
          </cell>
          <cell r="AV119">
            <v>51939.762327032622</v>
          </cell>
          <cell r="AW119">
            <v>43474.176017356709</v>
          </cell>
          <cell r="AX119">
            <v>44191.178821309804</v>
          </cell>
          <cell r="AY119">
            <v>46035.788507882746</v>
          </cell>
          <cell r="AZ119">
            <v>51199.72563352211</v>
          </cell>
          <cell r="BA119" t="str">
            <v>.</v>
          </cell>
          <cell r="BB119" t="str">
            <v>.</v>
          </cell>
          <cell r="BC119" t="str">
            <v>.</v>
          </cell>
          <cell r="BD119" t="str">
            <v>.</v>
          </cell>
          <cell r="BE119" t="str">
            <v>.</v>
          </cell>
          <cell r="BF119" t="str">
            <v>.</v>
          </cell>
          <cell r="BG119" t="str">
            <v>.</v>
          </cell>
        </row>
        <row r="120">
          <cell r="D120">
            <v>41143.704070719308</v>
          </cell>
          <cell r="E120">
            <v>41499.954810789757</v>
          </cell>
          <cell r="F120">
            <v>42313.75863147567</v>
          </cell>
          <cell r="G120">
            <v>43642.771821180293</v>
          </cell>
          <cell r="H120">
            <v>44197.23311736848</v>
          </cell>
          <cell r="I120">
            <v>45331.886954745016</v>
          </cell>
          <cell r="J120">
            <v>46801.126036462083</v>
          </cell>
          <cell r="K120">
            <v>49693.322768207268</v>
          </cell>
          <cell r="L120">
            <v>52504.053544372313</v>
          </cell>
          <cell r="M120">
            <v>53868.680415030387</v>
          </cell>
          <cell r="N120">
            <v>55250.34536481923</v>
          </cell>
          <cell r="O120">
            <v>58081.373999132804</v>
          </cell>
          <cell r="P120">
            <v>59098.229950989757</v>
          </cell>
          <cell r="Q120">
            <v>60125.65039611551</v>
          </cell>
          <cell r="R120">
            <v>60140.850027544402</v>
          </cell>
          <cell r="S120">
            <v>60277.160498381236</v>
          </cell>
          <cell r="T120">
            <v>60541.379590374367</v>
          </cell>
          <cell r="U120">
            <v>62774.159386139021</v>
          </cell>
          <cell r="V120">
            <v>62438.387093375983</v>
          </cell>
          <cell r="W120">
            <v>63067.03746858162</v>
          </cell>
          <cell r="X120">
            <v>63580.634161140595</v>
          </cell>
          <cell r="Y120">
            <v>64401.519713227804</v>
          </cell>
          <cell r="Z120">
            <v>62606.650936739985</v>
          </cell>
          <cell r="AA120">
            <v>62175.036962887061</v>
          </cell>
          <cell r="AB120">
            <v>62978.874881280783</v>
          </cell>
          <cell r="AC120">
            <v>60254.087388378313</v>
          </cell>
          <cell r="AD120">
            <v>59191.504545019605</v>
          </cell>
          <cell r="AE120">
            <v>59590.308701344999</v>
          </cell>
          <cell r="AF120">
            <v>57827.95654095897</v>
          </cell>
          <cell r="AG120">
            <v>58506.947039810329</v>
          </cell>
          <cell r="AH120">
            <v>57919.335760618807</v>
          </cell>
          <cell r="AI120">
            <v>57535.061323032533</v>
          </cell>
          <cell r="AJ120">
            <v>58628.562575362121</v>
          </cell>
          <cell r="AK120">
            <v>60541.140738200796</v>
          </cell>
          <cell r="AL120">
            <v>62521.673182878345</v>
          </cell>
          <cell r="AM120">
            <v>61125.919239594979</v>
          </cell>
          <cell r="AN120">
            <v>62413.921572374202</v>
          </cell>
          <cell r="AO120">
            <v>61909.124145068658</v>
          </cell>
          <cell r="AP120">
            <v>60767.634077467032</v>
          </cell>
          <cell r="AQ120">
            <v>52457.250361734252</v>
          </cell>
          <cell r="AR120">
            <v>51971.121743407726</v>
          </cell>
          <cell r="AS120">
            <v>50435.633001199501</v>
          </cell>
          <cell r="AT120">
            <v>50714.530507197756</v>
          </cell>
          <cell r="AU120">
            <v>50706.207720602812</v>
          </cell>
          <cell r="AV120">
            <v>50091.439198555585</v>
          </cell>
          <cell r="AW120">
            <v>49590.059920901702</v>
          </cell>
          <cell r="AX120">
            <v>50443.052917339512</v>
          </cell>
          <cell r="AY120">
            <v>51243.166181636756</v>
          </cell>
          <cell r="AZ120">
            <v>53121.399598370925</v>
          </cell>
          <cell r="BA120" t="str">
            <v>.</v>
          </cell>
          <cell r="BB120" t="str">
            <v>.</v>
          </cell>
          <cell r="BC120" t="str">
            <v>.</v>
          </cell>
          <cell r="BD120" t="str">
            <v>.</v>
          </cell>
          <cell r="BE120" t="str">
            <v>.</v>
          </cell>
          <cell r="BF120" t="str">
            <v>.</v>
          </cell>
          <cell r="BG120" t="str">
            <v>.</v>
          </cell>
        </row>
        <row r="121">
          <cell r="D121">
            <v>3.9618888321842527</v>
          </cell>
          <cell r="E121">
            <v>3.7942669690157427</v>
          </cell>
          <cell r="F121">
            <v>3.6985136499611002</v>
          </cell>
          <cell r="G121">
            <v>3.5897457606905996</v>
          </cell>
          <cell r="H121">
            <v>3.4853908607321107</v>
          </cell>
          <cell r="I121">
            <v>3.6108234765149341</v>
          </cell>
          <cell r="J121">
            <v>3.5742214070017897</v>
          </cell>
          <cell r="K121">
            <v>3.6670374455999295</v>
          </cell>
          <cell r="L121">
            <v>3.7256636834146266</v>
          </cell>
          <cell r="M121">
            <v>3.6924664984684799</v>
          </cell>
          <cell r="N121">
            <v>3.7284132398591119</v>
          </cell>
          <cell r="O121">
            <v>3.8781427927800118</v>
          </cell>
          <cell r="P121">
            <v>3.8519336546456331</v>
          </cell>
          <cell r="Q121">
            <v>3.8701564896816145</v>
          </cell>
          <cell r="R121">
            <v>3.8074069362496599</v>
          </cell>
          <cell r="S121">
            <v>3.7538172432835157</v>
          </cell>
          <cell r="T121">
            <v>3.6872986519058322</v>
          </cell>
          <cell r="U121">
            <v>3.727331053111143</v>
          </cell>
          <cell r="V121">
            <v>3.5446667337995743</v>
          </cell>
          <cell r="W121">
            <v>3.4268577140394831</v>
          </cell>
          <cell r="X121">
            <v>3.3539285194497435</v>
          </cell>
          <cell r="Y121">
            <v>3.3631563759538587</v>
          </cell>
          <cell r="Z121">
            <v>3.2216727430744712</v>
          </cell>
          <cell r="AA121">
            <v>3.2195050053190695</v>
          </cell>
          <cell r="AB121">
            <v>3.1866193810312122</v>
          </cell>
          <cell r="AC121">
            <v>2.9828521754732922</v>
          </cell>
          <cell r="AD121">
            <v>2.8896793382876558</v>
          </cell>
          <cell r="AE121">
            <v>2.8427823583875695</v>
          </cell>
          <cell r="AF121">
            <v>2.6628744660855213</v>
          </cell>
          <cell r="AG121">
            <v>2.608234865547209</v>
          </cell>
          <cell r="AH121">
            <v>2.4809768907226468</v>
          </cell>
          <cell r="AI121">
            <v>2.4157708849725528</v>
          </cell>
          <cell r="AJ121">
            <v>2.4350961915308025</v>
          </cell>
          <cell r="AK121">
            <v>2.4932962538470873</v>
          </cell>
          <cell r="AL121">
            <v>2.5090198802084798</v>
          </cell>
          <cell r="AM121">
            <v>2.4118147749912406</v>
          </cell>
          <cell r="AN121">
            <v>2.3999200067464832</v>
          </cell>
          <cell r="AO121">
            <v>2.3240199116116216</v>
          </cell>
          <cell r="AP121">
            <v>2.2784934579216203</v>
          </cell>
          <cell r="AQ121">
            <v>2.0237282718375491</v>
          </cell>
          <cell r="AR121">
            <v>1.9682614480553031</v>
          </cell>
          <cell r="AS121">
            <v>1.8684820752976181</v>
          </cell>
          <cell r="AT121">
            <v>1.8716599599898145</v>
          </cell>
          <cell r="AU121">
            <v>1.8603262300435546</v>
          </cell>
          <cell r="AV121">
            <v>1.8196833741292195</v>
          </cell>
          <cell r="AW121">
            <v>1.7831467983876617</v>
          </cell>
          <cell r="AX121">
            <v>1.7938964094122314</v>
          </cell>
          <cell r="AY121">
            <v>1.7814852527860203</v>
          </cell>
          <cell r="AZ121">
            <v>1.8174418874469305</v>
          </cell>
          <cell r="BA121" t="str">
            <v>.</v>
          </cell>
          <cell r="BB121" t="str">
            <v>.</v>
          </cell>
          <cell r="BC121" t="str">
            <v>.</v>
          </cell>
          <cell r="BD121" t="str">
            <v>.</v>
          </cell>
          <cell r="BE121" t="str">
            <v>.</v>
          </cell>
          <cell r="BF121" t="str">
            <v>.</v>
          </cell>
          <cell r="BG121" t="str">
            <v>.</v>
          </cell>
        </row>
        <row r="122">
          <cell r="D122">
            <v>0.7635843095</v>
          </cell>
          <cell r="E122">
            <v>0.86586939148236564</v>
          </cell>
          <cell r="F122">
            <v>1.9609751971930489</v>
          </cell>
          <cell r="G122">
            <v>3.1408535490298428</v>
          </cell>
          <cell r="H122">
            <v>1.2704538988953518</v>
          </cell>
          <cell r="I122">
            <v>2.5672508375431446</v>
          </cell>
          <cell r="J122">
            <v>3.2410719703413582</v>
          </cell>
          <cell r="K122">
            <v>6.1797588577076512</v>
          </cell>
          <cell r="L122">
            <v>5.6561538242785536</v>
          </cell>
          <cell r="M122">
            <v>2.599088600854027</v>
          </cell>
          <cell r="N122">
            <v>2.5648761750683979</v>
          </cell>
          <cell r="O122">
            <v>5.1240016974015701</v>
          </cell>
          <cell r="P122">
            <v>1.750743623716855</v>
          </cell>
          <cell r="Q122">
            <v>1.738496137664014</v>
          </cell>
          <cell r="R122">
            <v>2.5279778811126974E-2</v>
          </cell>
          <cell r="S122">
            <v>0.22665205226464202</v>
          </cell>
          <cell r="T122">
            <v>0.43834030967704329</v>
          </cell>
          <cell r="U122">
            <v>3.6880226563579255</v>
          </cell>
          <cell r="V122">
            <v>-0.53488934944970756</v>
          </cell>
          <cell r="W122">
            <v>1.0068331429918143</v>
          </cell>
          <cell r="X122">
            <v>0.81436628891096152</v>
          </cell>
          <cell r="Y122">
            <v>1.2910936842918774</v>
          </cell>
          <cell r="Z122">
            <v>-2.7869975498717392</v>
          </cell>
          <cell r="AA122">
            <v>-0.68940594552652223</v>
          </cell>
          <cell r="AB122">
            <v>1.2928627913378454</v>
          </cell>
          <cell r="AC122">
            <v>-4.32651027513411</v>
          </cell>
          <cell r="AD122">
            <v>-1.763503339631789</v>
          </cell>
          <cell r="AE122">
            <v>0.67375235583355675</v>
          </cell>
          <cell r="AF122">
            <v>-2.9574476098430558</v>
          </cell>
          <cell r="AG122">
            <v>1.1741561339288165</v>
          </cell>
          <cell r="AH122">
            <v>-1.004344456380013</v>
          </cell>
          <cell r="AI122">
            <v>-0.66346485597570393</v>
          </cell>
          <cell r="AJ122">
            <v>1.9005824052052311</v>
          </cell>
          <cell r="AK122">
            <v>3.2621952147986022</v>
          </cell>
          <cell r="AL122">
            <v>3.2713827663770179</v>
          </cell>
          <cell r="AM122">
            <v>-2.2324321666835956</v>
          </cell>
          <cell r="AN122">
            <v>2.1071295921631039</v>
          </cell>
          <cell r="AO122">
            <v>-0.80878979334794154</v>
          </cell>
          <cell r="AP122">
            <v>-1.8438155657425015</v>
          </cell>
          <cell r="AQ122">
            <v>-13.675674299148522</v>
          </cell>
          <cell r="AR122">
            <v>-0.92671387648853853</v>
          </cell>
          <cell r="AS122">
            <v>-2.9545037526595208</v>
          </cell>
          <cell r="AT122">
            <v>0.55297711043227338</v>
          </cell>
          <cell r="AU122">
            <v>-1.641104928253867E-2</v>
          </cell>
          <cell r="AV122">
            <v>-1.2124127393526973</v>
          </cell>
          <cell r="AW122">
            <v>-1.0009280740896354</v>
          </cell>
          <cell r="AX122">
            <v>1.7200886584899822</v>
          </cell>
          <cell r="AY122">
            <v>1.5861713715234149</v>
          </cell>
          <cell r="AZ122">
            <v>3.6653344371356145</v>
          </cell>
          <cell r="BA122" t="str">
            <v>.</v>
          </cell>
          <cell r="BB122" t="str">
            <v>.</v>
          </cell>
          <cell r="BC122" t="str">
            <v>.</v>
          </cell>
          <cell r="BD122" t="str">
            <v>.</v>
          </cell>
          <cell r="BE122" t="str">
            <v>.</v>
          </cell>
          <cell r="BF122" t="str">
            <v>.</v>
          </cell>
          <cell r="BG122" t="str">
            <v>.</v>
          </cell>
        </row>
        <row r="123">
          <cell r="D123">
            <v>1038487.0907151659</v>
          </cell>
          <cell r="E123">
            <v>1093754.212597094</v>
          </cell>
          <cell r="F123">
            <v>1144074.6915161638</v>
          </cell>
          <cell r="G123">
            <v>1215762.1940553319</v>
          </cell>
          <cell r="H123">
            <v>1268071.0681637812</v>
          </cell>
          <cell r="I123">
            <v>1255444.561319239</v>
          </cell>
          <cell r="J123">
            <v>1309407.5802013865</v>
          </cell>
          <cell r="K123">
            <v>1355135.4057710588</v>
          </cell>
          <cell r="L123">
            <v>1409253.7063423707</v>
          </cell>
          <cell r="M123">
            <v>1458880.6814462212</v>
          </cell>
          <cell r="N123">
            <v>1481872.8990166073</v>
          </cell>
          <cell r="O123">
            <v>1497659.5010184681</v>
          </cell>
          <cell r="P123">
            <v>1534248.3866437888</v>
          </cell>
          <cell r="Q123">
            <v>1553571.5559931237</v>
          </cell>
          <cell r="R123">
            <v>1579575.0502777579</v>
          </cell>
          <cell r="S123">
            <v>1605756.3965382602</v>
          </cell>
          <cell r="T123">
            <v>1641889.7763836598</v>
          </cell>
          <cell r="U123">
            <v>1684158.4096411949</v>
          </cell>
          <cell r="V123">
            <v>1761474.1182296555</v>
          </cell>
          <cell r="W123">
            <v>1840375.1404735148</v>
          </cell>
          <cell r="X123">
            <v>1895706.2976277098</v>
          </cell>
          <cell r="Y123">
            <v>1914913.0315108299</v>
          </cell>
          <cell r="Z123">
            <v>1943296.4155444878</v>
          </cell>
          <cell r="AA123">
            <v>1931198.6426536147</v>
          </cell>
          <cell r="AB123">
            <v>1976353.8518648052</v>
          </cell>
          <cell r="AC123">
            <v>2020015.8721850752</v>
          </cell>
          <cell r="AD123">
            <v>2048376.2250276138</v>
          </cell>
          <cell r="AE123">
            <v>2096196.6548555871</v>
          </cell>
          <cell r="AF123">
            <v>2171636.6008784194</v>
          </cell>
          <cell r="AG123">
            <v>2243162.5239215386</v>
          </cell>
          <cell r="AH123">
            <v>2334537.4951778911</v>
          </cell>
          <cell r="AI123">
            <v>2381643.9580811579</v>
          </cell>
          <cell r="AJ123">
            <v>2407648.7318764096</v>
          </cell>
          <cell r="AK123">
            <v>2428156.7280577864</v>
          </cell>
          <cell r="AL123">
            <v>2491876.3568219827</v>
          </cell>
          <cell r="AM123">
            <v>2534436.718500366</v>
          </cell>
          <cell r="AN123">
            <v>2600666.7470965977</v>
          </cell>
          <cell r="AO123">
            <v>2663880.9691667818</v>
          </cell>
          <cell r="AP123">
            <v>2667009.3726271926</v>
          </cell>
          <cell r="AQ123">
            <v>2592109.3800850529</v>
          </cell>
          <cell r="AR123">
            <v>2640458.2477981593</v>
          </cell>
          <cell r="AS123">
            <v>2699283.7484494434</v>
          </cell>
          <cell r="AT123">
            <v>2709601.722071019</v>
          </cell>
          <cell r="AU123">
            <v>2725662.1393450792</v>
          </cell>
          <cell r="AV123">
            <v>2752755.7766760406</v>
          </cell>
          <cell r="AW123">
            <v>2781041.9179027495</v>
          </cell>
          <cell r="AX123">
            <v>2811926.7451941185</v>
          </cell>
          <cell r="AY123">
            <v>2876429.4344563815</v>
          </cell>
          <cell r="AZ123">
            <v>2922866.4732160289</v>
          </cell>
          <cell r="BA123">
            <v>2969754.0078287157</v>
          </cell>
          <cell r="BB123">
            <v>3013313.9654045803</v>
          </cell>
          <cell r="BC123">
            <v>3062511.8619489656</v>
          </cell>
          <cell r="BD123">
            <v>3111799.2301297877</v>
          </cell>
          <cell r="BE123">
            <v>3163021.7419901248</v>
          </cell>
          <cell r="BF123">
            <v>3214982.8543400932</v>
          </cell>
          <cell r="BG123" t="str">
            <v>.</v>
          </cell>
        </row>
        <row r="124">
          <cell r="D124">
            <v>19992.435906267638</v>
          </cell>
          <cell r="E124">
            <v>20857.648174013502</v>
          </cell>
          <cell r="F124">
            <v>21624.259389422266</v>
          </cell>
          <cell r="G124">
            <v>22795.683611560045</v>
          </cell>
          <cell r="H124">
            <v>23621.904328523178</v>
          </cell>
          <cell r="I124">
            <v>23278.286755900743</v>
          </cell>
          <cell r="J124">
            <v>24181.565314251173</v>
          </cell>
          <cell r="K124">
            <v>24912.867097546809</v>
          </cell>
          <cell r="L124">
            <v>25794.444967279913</v>
          </cell>
          <cell r="M124">
            <v>26586.493930461631</v>
          </cell>
          <cell r="N124">
            <v>26866.452109734168</v>
          </cell>
          <cell r="O124">
            <v>26999.45017159668</v>
          </cell>
          <cell r="P124">
            <v>27493.027267158657</v>
          </cell>
          <cell r="Q124">
            <v>27689.442600622446</v>
          </cell>
          <cell r="R124">
            <v>28016.087871406286</v>
          </cell>
          <cell r="S124">
            <v>28338.711267286588</v>
          </cell>
          <cell r="T124">
            <v>28828.854957309708</v>
          </cell>
          <cell r="U124">
            <v>29410.935676461144</v>
          </cell>
          <cell r="V124">
            <v>30584.333754030893</v>
          </cell>
          <cell r="W124">
            <v>31764.561090709289</v>
          </cell>
          <cell r="X124">
            <v>32540.962263590187</v>
          </cell>
          <cell r="Y124">
            <v>32706.719811280145</v>
          </cell>
          <cell r="Z124">
            <v>33027.352870451366</v>
          </cell>
          <cell r="AA124">
            <v>32679.560752239868</v>
          </cell>
          <cell r="AB124">
            <v>33319.629973274976</v>
          </cell>
          <cell r="AC124">
            <v>33932.737647993868</v>
          </cell>
          <cell r="AD124">
            <v>34287.038013920086</v>
          </cell>
          <cell r="AE124">
            <v>34962.833039039069</v>
          </cell>
          <cell r="AF124">
            <v>36088.08496540846</v>
          </cell>
          <cell r="AG124">
            <v>37085.035196348617</v>
          </cell>
          <cell r="AH124">
            <v>38332.060738845234</v>
          </cell>
          <cell r="AI124">
            <v>38821.868000279683</v>
          </cell>
          <cell r="AJ124">
            <v>38961.239107327499</v>
          </cell>
          <cell r="AK124">
            <v>39015.93521423293</v>
          </cell>
          <cell r="AL124">
            <v>39746.01414501926</v>
          </cell>
          <cell r="AM124">
            <v>40122.161830362929</v>
          </cell>
          <cell r="AN124">
            <v>40885.200947925572</v>
          </cell>
          <cell r="AO124">
            <v>41621.189149989565</v>
          </cell>
          <cell r="AP124">
            <v>41438.283628706718</v>
          </cell>
          <cell r="AQ124">
            <v>40068.468745518039</v>
          </cell>
          <cell r="AR124">
            <v>40615.561178849108</v>
          </cell>
          <cell r="AS124">
            <v>41317.675622982446</v>
          </cell>
          <cell r="AT124">
            <v>41272.81720112441</v>
          </cell>
          <cell r="AU124">
            <v>41304.169409684488</v>
          </cell>
          <cell r="AV124">
            <v>41512.807478035931</v>
          </cell>
          <cell r="AW124">
            <v>41761.775530502448</v>
          </cell>
          <cell r="AX124">
            <v>42056.936063328125</v>
          </cell>
          <cell r="AY124">
            <v>42863.967967937024</v>
          </cell>
          <cell r="AZ124">
            <v>43365.957901052119</v>
          </cell>
          <cell r="BA124">
            <v>43874.104217557993</v>
          </cell>
          <cell r="BB124">
            <v>44331.772507584137</v>
          </cell>
          <cell r="BC124">
            <v>44850.077126157143</v>
          </cell>
          <cell r="BD124">
            <v>45364.295449630656</v>
          </cell>
          <cell r="BE124">
            <v>45901.243987735077</v>
          </cell>
          <cell r="BF124">
            <v>46404.709474863055</v>
          </cell>
          <cell r="BG124" t="str">
            <v>.</v>
          </cell>
        </row>
        <row r="125">
          <cell r="D125">
            <v>792.07808545201192</v>
          </cell>
          <cell r="E125">
            <v>791.3948551801094</v>
          </cell>
          <cell r="F125">
            <v>799.77618522077728</v>
          </cell>
          <cell r="G125">
            <v>818.30708606641849</v>
          </cell>
          <cell r="H125">
            <v>823.31569459722948</v>
          </cell>
          <cell r="I125">
            <v>840.53784311253082</v>
          </cell>
          <cell r="J125">
            <v>864.30268401008482</v>
          </cell>
          <cell r="K125">
            <v>913.5641652395858</v>
          </cell>
          <cell r="L125">
            <v>961.01426848431947</v>
          </cell>
          <cell r="M125">
            <v>981.69738149965156</v>
          </cell>
          <cell r="N125">
            <v>1001.6923575397362</v>
          </cell>
          <cell r="O125">
            <v>1047.0772309200072</v>
          </cell>
          <cell r="P125">
            <v>1059.0131699845847</v>
          </cell>
          <cell r="Q125">
            <v>1071.6247597646552</v>
          </cell>
          <cell r="R125">
            <v>1066.6864728817227</v>
          </cell>
          <cell r="S125">
            <v>1063.7834300757327</v>
          </cell>
          <cell r="T125">
            <v>1063.0059802007684</v>
          </cell>
          <cell r="U125">
            <v>1096.2429384792802</v>
          </cell>
          <cell r="V125">
            <v>1084.1127043333677</v>
          </cell>
          <cell r="W125">
            <v>1088.5263120677555</v>
          </cell>
          <cell r="X125">
            <v>1091.40061386193</v>
          </cell>
          <cell r="Y125">
            <v>1099.9781326984321</v>
          </cell>
          <cell r="Z125">
            <v>1064.0332251863556</v>
          </cell>
          <cell r="AA125">
            <v>1052.1200941346488</v>
          </cell>
          <cell r="AB125">
            <v>1061.7697864162653</v>
          </cell>
          <cell r="AC125">
            <v>1012.16340313083</v>
          </cell>
          <cell r="AD125">
            <v>990.78545319908289</v>
          </cell>
          <cell r="AE125">
            <v>993.91724962630315</v>
          </cell>
          <cell r="AF125">
            <v>960.98039984310969</v>
          </cell>
          <cell r="AG125">
            <v>967.26481789161858</v>
          </cell>
          <cell r="AH125">
            <v>951.00956866851891</v>
          </cell>
          <cell r="AI125">
            <v>937.84738415323295</v>
          </cell>
          <cell r="AJ125">
            <v>948.74364967574149</v>
          </cell>
          <cell r="AK125">
            <v>972.7828510998761</v>
          </cell>
          <cell r="AL125">
            <v>997.23539648900794</v>
          </cell>
          <cell r="AM125">
            <v>967.67222707058932</v>
          </cell>
          <cell r="AN125">
            <v>981.21211734776841</v>
          </cell>
          <cell r="AO125">
            <v>967.28472329529325</v>
          </cell>
          <cell r="AP125">
            <v>944.16858155508805</v>
          </cell>
          <cell r="AQ125">
            <v>810.8769300954408</v>
          </cell>
          <cell r="AR125">
            <v>799.42043259460297</v>
          </cell>
          <cell r="AS125">
            <v>772.01336294504051</v>
          </cell>
          <cell r="AT125">
            <v>772.48679391323458</v>
          </cell>
          <cell r="AU125">
            <v>768.39229762998661</v>
          </cell>
          <cell r="AV125">
            <v>755.40165581209135</v>
          </cell>
          <cell r="AW125">
            <v>744.67376332199638</v>
          </cell>
          <cell r="AX125">
            <v>754.45786594884112</v>
          </cell>
          <cell r="AY125">
            <v>763.61526810772136</v>
          </cell>
          <cell r="AZ125">
            <v>788.15108378632294</v>
          </cell>
          <cell r="BA125" t="str">
            <v>.</v>
          </cell>
          <cell r="BB125" t="str">
            <v>.</v>
          </cell>
          <cell r="BC125" t="str">
            <v>.</v>
          </cell>
          <cell r="BD125" t="str">
            <v>.</v>
          </cell>
          <cell r="BE125" t="str">
            <v>.</v>
          </cell>
          <cell r="BF125" t="str">
            <v>.</v>
          </cell>
          <cell r="BG125" t="str">
            <v>.</v>
          </cell>
        </row>
        <row r="126">
          <cell r="D126">
            <v>571043</v>
          </cell>
          <cell r="E126">
            <v>569253</v>
          </cell>
          <cell r="F126">
            <v>573991</v>
          </cell>
          <cell r="G126">
            <v>580617</v>
          </cell>
          <cell r="H126">
            <v>584833</v>
          </cell>
          <cell r="I126">
            <v>585216</v>
          </cell>
          <cell r="J126">
            <v>585250</v>
          </cell>
          <cell r="K126">
            <v>584036</v>
          </cell>
          <cell r="L126">
            <v>581436</v>
          </cell>
          <cell r="M126">
            <v>577832</v>
          </cell>
          <cell r="N126">
            <v>572351</v>
          </cell>
          <cell r="O126">
            <v>573893</v>
          </cell>
          <cell r="P126">
            <v>575242</v>
          </cell>
          <cell r="Q126">
            <v>575998</v>
          </cell>
          <cell r="R126">
            <v>568149</v>
          </cell>
          <cell r="S126">
            <v>560165</v>
          </cell>
          <cell r="T126">
            <v>555916</v>
          </cell>
          <cell r="U126">
            <v>557172</v>
          </cell>
          <cell r="V126">
            <v>555857</v>
          </cell>
          <cell r="W126">
            <v>551658</v>
          </cell>
          <cell r="X126">
            <v>547609</v>
          </cell>
          <cell r="Y126">
            <v>540301</v>
          </cell>
          <cell r="Z126">
            <v>520447</v>
          </cell>
          <cell r="AA126">
            <v>504046</v>
          </cell>
          <cell r="AB126">
            <v>504232</v>
          </cell>
          <cell r="AC126">
            <v>502486</v>
          </cell>
          <cell r="AD126">
            <v>499334</v>
          </cell>
          <cell r="AE126">
            <v>473828</v>
          </cell>
          <cell r="AF126">
            <v>448522</v>
          </cell>
          <cell r="AG126">
            <v>419953</v>
          </cell>
          <cell r="AH126">
            <v>393760</v>
          </cell>
          <cell r="AI126">
            <v>366168</v>
          </cell>
          <cell r="AJ126">
            <v>355226</v>
          </cell>
          <cell r="AK126">
            <v>356105</v>
          </cell>
          <cell r="AL126">
            <v>356752</v>
          </cell>
          <cell r="AM126">
            <v>356632</v>
          </cell>
          <cell r="AN126">
            <v>355847</v>
          </cell>
          <cell r="AO126">
            <v>354380</v>
          </cell>
          <cell r="AP126">
            <v>347233</v>
          </cell>
          <cell r="AQ126">
            <v>239479</v>
          </cell>
          <cell r="AR126">
            <v>233559</v>
          </cell>
          <cell r="AS126">
            <v>226687</v>
          </cell>
          <cell r="AT126">
            <v>219239</v>
          </cell>
          <cell r="AU126">
            <v>213115</v>
          </cell>
          <cell r="AV126">
            <v>206977.81</v>
          </cell>
          <cell r="AW126">
            <v>204776</v>
          </cell>
          <cell r="AX126">
            <v>208143</v>
          </cell>
          <cell r="AY126">
            <v>208208</v>
          </cell>
          <cell r="AZ126">
            <v>207954</v>
          </cell>
          <cell r="BA126" t="str">
            <v>.</v>
          </cell>
          <cell r="BB126" t="str">
            <v>.</v>
          </cell>
          <cell r="BC126" t="str">
            <v>.</v>
          </cell>
          <cell r="BD126" t="str">
            <v>.</v>
          </cell>
          <cell r="BE126" t="str">
            <v>.</v>
          </cell>
          <cell r="BF126" t="str">
            <v>.</v>
          </cell>
          <cell r="BG126" t="str">
            <v>.</v>
          </cell>
        </row>
        <row r="127">
          <cell r="D127" t="str">
            <v>.</v>
          </cell>
          <cell r="E127" t="str">
            <v>.</v>
          </cell>
          <cell r="F127" t="str">
            <v>.</v>
          </cell>
          <cell r="G127" t="str">
            <v>.</v>
          </cell>
          <cell r="H127" t="str">
            <v>.</v>
          </cell>
          <cell r="I127" t="str">
            <v>.</v>
          </cell>
          <cell r="J127" t="str">
            <v>.</v>
          </cell>
          <cell r="K127" t="str">
            <v>.</v>
          </cell>
          <cell r="L127" t="str">
            <v>.</v>
          </cell>
          <cell r="M127" t="str">
            <v>.</v>
          </cell>
          <cell r="N127">
            <v>24.494393823878514</v>
          </cell>
          <cell r="O127">
            <v>25.069733285487274</v>
          </cell>
          <cell r="P127">
            <v>25.412528067887575</v>
          </cell>
          <cell r="Q127">
            <v>25.784739522557494</v>
          </cell>
          <cell r="R127">
            <v>26.460138169438117</v>
          </cell>
          <cell r="S127">
            <v>26.689869091404958</v>
          </cell>
          <cell r="T127">
            <v>26.638901268451011</v>
          </cell>
          <cell r="U127">
            <v>28.763873853007272</v>
          </cell>
          <cell r="V127">
            <v>30.05495647167136</v>
          </cell>
          <cell r="W127">
            <v>30.024390944620887</v>
          </cell>
          <cell r="X127">
            <v>30.311633819465282</v>
          </cell>
          <cell r="Y127">
            <v>29.939458261771076</v>
          </cell>
          <cell r="Z127">
            <v>28.090137096979941</v>
          </cell>
          <cell r="AA127">
            <v>26.640295920362643</v>
          </cell>
          <cell r="AB127">
            <v>26.161302488175398</v>
          </cell>
          <cell r="AC127">
            <v>23.712516742574753</v>
          </cell>
          <cell r="AD127">
            <v>22.58672932883389</v>
          </cell>
          <cell r="AE127">
            <v>22.014592195518247</v>
          </cell>
          <cell r="AF127">
            <v>19.359819682393105</v>
          </cell>
          <cell r="AG127">
            <v>19.399475758190679</v>
          </cell>
          <cell r="AH127">
            <v>18.857747033995953</v>
          </cell>
          <cell r="AI127">
            <v>19.388717976233171</v>
          </cell>
          <cell r="AJ127">
            <v>19.11894172623067</v>
          </cell>
          <cell r="AK127">
            <v>20.520157812398594</v>
          </cell>
          <cell r="AL127">
            <v>20.946494809925994</v>
          </cell>
          <cell r="AM127">
            <v>21.32660983476314</v>
          </cell>
          <cell r="AN127">
            <v>22.7506607413656</v>
          </cell>
          <cell r="AO127">
            <v>21.437505289303306</v>
          </cell>
          <cell r="AP127">
            <v>21.025119487015434</v>
          </cell>
          <cell r="AQ127">
            <v>26.984774390985184</v>
          </cell>
          <cell r="AR127">
            <v>30.202967538945181</v>
          </cell>
          <cell r="AS127">
            <v>28.167541973370806</v>
          </cell>
          <cell r="AT127">
            <v>30.57595377108262</v>
          </cell>
          <cell r="AU127">
            <v>28.562422055997516</v>
          </cell>
          <cell r="AV127">
            <v>24.641842689984205</v>
          </cell>
          <cell r="AW127">
            <v>25.037544180707627</v>
          </cell>
          <cell r="AX127">
            <v>24.441310667949125</v>
          </cell>
          <cell r="AY127">
            <v>24.167799209048066</v>
          </cell>
          <cell r="AZ127">
            <v>23.66289836682682</v>
          </cell>
          <cell r="BA127" t="str">
            <v>.</v>
          </cell>
          <cell r="BB127" t="str">
            <v>.</v>
          </cell>
          <cell r="BC127" t="str">
            <v>.</v>
          </cell>
          <cell r="BD127" t="str">
            <v>.</v>
          </cell>
          <cell r="BE127" t="str">
            <v>.</v>
          </cell>
          <cell r="BF127" t="str">
            <v>.</v>
          </cell>
          <cell r="BG127" t="str">
            <v>.</v>
          </cell>
        </row>
        <row r="128">
          <cell r="D128" t="str">
            <v>.</v>
          </cell>
          <cell r="E128" t="str">
            <v>.</v>
          </cell>
          <cell r="F128" t="str">
            <v>.</v>
          </cell>
          <cell r="G128" t="str">
            <v>.</v>
          </cell>
          <cell r="H128" t="str">
            <v>.</v>
          </cell>
          <cell r="I128" t="str">
            <v>.</v>
          </cell>
          <cell r="J128" t="str">
            <v>.</v>
          </cell>
          <cell r="K128" t="str">
            <v>.</v>
          </cell>
          <cell r="L128" t="str">
            <v>.</v>
          </cell>
          <cell r="M128" t="str">
            <v>.</v>
          </cell>
          <cell r="N128">
            <v>51.771018986564115</v>
          </cell>
          <cell r="O128">
            <v>51.37824022202652</v>
          </cell>
          <cell r="P128">
            <v>51.210016420591707</v>
          </cell>
          <cell r="Q128">
            <v>50.592465663946754</v>
          </cell>
          <cell r="R128">
            <v>50.547322028213152</v>
          </cell>
          <cell r="S128">
            <v>50.565928272177096</v>
          </cell>
          <cell r="T128">
            <v>50.8062471673381</v>
          </cell>
          <cell r="U128">
            <v>48.84509128473406</v>
          </cell>
          <cell r="V128">
            <v>48.356207278815766</v>
          </cell>
          <cell r="W128">
            <v>47.938848644741974</v>
          </cell>
          <cell r="X128">
            <v>47.881940717970856</v>
          </cell>
          <cell r="Y128">
            <v>48.490865575581701</v>
          </cell>
          <cell r="Z128">
            <v>50.073643791299148</v>
          </cell>
          <cell r="AA128">
            <v>52.006556480964079</v>
          </cell>
          <cell r="AB128">
            <v>52.682728947273823</v>
          </cell>
          <cell r="AC128">
            <v>56.098036535062953</v>
          </cell>
          <cell r="AD128">
            <v>57.046309330888128</v>
          </cell>
          <cell r="AE128">
            <v>57.125293359209969</v>
          </cell>
          <cell r="AF128">
            <v>60.619783971903722</v>
          </cell>
          <cell r="AG128">
            <v>60.33802217448153</v>
          </cell>
          <cell r="AH128">
            <v>60.390344831984322</v>
          </cell>
          <cell r="AI128">
            <v>60.539218476914357</v>
          </cell>
          <cell r="AJ128">
            <v>60.714811891942702</v>
          </cell>
          <cell r="AK128">
            <v>58.92864742845213</v>
          </cell>
          <cell r="AL128">
            <v>57.382404375574112</v>
          </cell>
          <cell r="AM128">
            <v>58.030597974222566</v>
          </cell>
          <cell r="AN128">
            <v>57.371486826963817</v>
          </cell>
          <cell r="AO128">
            <v>57.145823358944838</v>
          </cell>
          <cell r="AP128">
            <v>57.366142100183829</v>
          </cell>
          <cell r="AQ128">
            <v>49.341114497280316</v>
          </cell>
          <cell r="AR128">
            <v>47.638659823945737</v>
          </cell>
          <cell r="AS128">
            <v>49.351672216192419</v>
          </cell>
          <cell r="AT128">
            <v>49.114695803211276</v>
          </cell>
          <cell r="AU128">
            <v>49.231607304030199</v>
          </cell>
          <cell r="AV128">
            <v>48.589401871830418</v>
          </cell>
          <cell r="AW128">
            <v>47.789171032351966</v>
          </cell>
          <cell r="AX128">
            <v>47.93874290751392</v>
          </cell>
          <cell r="AY128">
            <v>47.983650265690528</v>
          </cell>
          <cell r="AZ128">
            <v>46.899814967822543</v>
          </cell>
          <cell r="BA128" t="str">
            <v>.</v>
          </cell>
          <cell r="BB128" t="str">
            <v>.</v>
          </cell>
          <cell r="BC128" t="str">
            <v>.</v>
          </cell>
          <cell r="BD128" t="str">
            <v>.</v>
          </cell>
          <cell r="BE128" t="str">
            <v>.</v>
          </cell>
          <cell r="BF128" t="str">
            <v>.</v>
          </cell>
          <cell r="BG128" t="str">
            <v>.</v>
          </cell>
        </row>
        <row r="129">
          <cell r="D129" t="str">
            <v>.</v>
          </cell>
          <cell r="E129" t="str">
            <v>.</v>
          </cell>
          <cell r="F129" t="str">
            <v>.</v>
          </cell>
          <cell r="G129" t="str">
            <v>.</v>
          </cell>
          <cell r="H129" t="str">
            <v>.</v>
          </cell>
          <cell r="I129" t="str">
            <v>.</v>
          </cell>
          <cell r="J129" t="str">
            <v>.</v>
          </cell>
          <cell r="K129" t="str">
            <v>.</v>
          </cell>
          <cell r="L129" t="str">
            <v>.</v>
          </cell>
          <cell r="M129" t="str">
            <v>.</v>
          </cell>
          <cell r="N129">
            <v>3.5328413833097079</v>
          </cell>
          <cell r="O129">
            <v>3.3465680356036844</v>
          </cell>
          <cell r="P129">
            <v>3.2043405013672377</v>
          </cell>
          <cell r="Q129">
            <v>3.2313156268119805</v>
          </cell>
          <cell r="R129">
            <v>3.4893450849420313</v>
          </cell>
          <cell r="S129">
            <v>3.7198730217821052</v>
          </cell>
          <cell r="T129">
            <v>3.4641293192868607</v>
          </cell>
          <cell r="U129">
            <v>3.8491748060904496</v>
          </cell>
          <cell r="V129">
            <v>3.5828739557939104</v>
          </cell>
          <cell r="W129">
            <v>3.8977959468138916</v>
          </cell>
          <cell r="X129">
            <v>3.806553957902802</v>
          </cell>
          <cell r="Y129">
            <v>3.9447448983483704</v>
          </cell>
          <cell r="Z129">
            <v>4.2451389903501084</v>
          </cell>
          <cell r="AA129">
            <v>3.9041079200920454</v>
          </cell>
          <cell r="AB129">
            <v>4.1705556815831271</v>
          </cell>
          <cell r="AC129">
            <v>3.7647650770826222</v>
          </cell>
          <cell r="AD129">
            <v>3.7741988133416666</v>
          </cell>
          <cell r="AE129">
            <v>3.9503391162395514</v>
          </cell>
          <cell r="AF129">
            <v>3.9048043630175804</v>
          </cell>
          <cell r="AG129">
            <v>4.3775336155058282</v>
          </cell>
          <cell r="AH129">
            <v>4.5319534077520176</v>
          </cell>
          <cell r="AI129">
            <v>4.5015521733525121</v>
          </cell>
          <cell r="AJ129">
            <v>4.1889420191374107</v>
          </cell>
          <cell r="AK129">
            <v>4.751021909007207</v>
          </cell>
          <cell r="AL129">
            <v>5.0740103262311083</v>
          </cell>
          <cell r="AM129">
            <v>4.7028463307771622</v>
          </cell>
          <cell r="AN129">
            <v>3.6848338266931724</v>
          </cell>
          <cell r="AO129">
            <v>3.9458364402933404</v>
          </cell>
          <cell r="AP129">
            <v>3.7021332416532422</v>
          </cell>
          <cell r="AQ129">
            <v>2.1654615901506569</v>
          </cell>
          <cell r="AR129">
            <v>3.1313657387707554</v>
          </cell>
          <cell r="AS129">
            <v>2.6794665177138008</v>
          </cell>
          <cell r="AT129">
            <v>3.4199181657412794</v>
          </cell>
          <cell r="AU129">
            <v>2.2955302553841133</v>
          </cell>
          <cell r="AV129">
            <v>2.334976650993791</v>
          </cell>
          <cell r="AW129">
            <v>2.7984360895969216</v>
          </cell>
          <cell r="AX129">
            <v>2.699211006213758</v>
          </cell>
          <cell r="AY129">
            <v>2.8760620032683804</v>
          </cell>
          <cell r="AZ129">
            <v>3.5129781443480477</v>
          </cell>
          <cell r="BA129" t="str">
            <v>.</v>
          </cell>
          <cell r="BB129" t="str">
            <v>.</v>
          </cell>
          <cell r="BC129" t="str">
            <v>.</v>
          </cell>
          <cell r="BD129" t="str">
            <v>.</v>
          </cell>
          <cell r="BE129" t="str">
            <v>.</v>
          </cell>
          <cell r="BF129" t="str">
            <v>.</v>
          </cell>
          <cell r="BG129" t="str">
            <v>.</v>
          </cell>
        </row>
        <row r="130">
          <cell r="D130" t="str">
            <v>.</v>
          </cell>
          <cell r="E130" t="str">
            <v>.</v>
          </cell>
          <cell r="F130" t="str">
            <v>.</v>
          </cell>
          <cell r="G130" t="str">
            <v>.</v>
          </cell>
          <cell r="H130" t="str">
            <v>.</v>
          </cell>
          <cell r="I130" t="str">
            <v>.</v>
          </cell>
          <cell r="J130" t="str">
            <v>.</v>
          </cell>
          <cell r="K130" t="str">
            <v>.</v>
          </cell>
          <cell r="L130" t="str">
            <v>.</v>
          </cell>
          <cell r="M130" t="str">
            <v>.</v>
          </cell>
          <cell r="N130">
            <v>20.201745806247644</v>
          </cell>
          <cell r="O130">
            <v>20.205458456882525</v>
          </cell>
          <cell r="P130">
            <v>20.173115010153488</v>
          </cell>
          <cell r="Q130">
            <v>20.391479186683764</v>
          </cell>
          <cell r="R130">
            <v>19.503194717406707</v>
          </cell>
          <cell r="S130">
            <v>19.02432961463586</v>
          </cell>
          <cell r="T130">
            <v>19.090722244924038</v>
          </cell>
          <cell r="U130">
            <v>18.541860056168215</v>
          </cell>
          <cell r="V130">
            <v>18.005962293718952</v>
          </cell>
          <cell r="W130">
            <v>18.138964463823239</v>
          </cell>
          <cell r="X130">
            <v>17.999871504661055</v>
          </cell>
          <cell r="Y130">
            <v>17.624931264298834</v>
          </cell>
          <cell r="Z130">
            <v>17.591080121370801</v>
          </cell>
          <cell r="AA130">
            <v>17.449039678581219</v>
          </cell>
          <cell r="AB130">
            <v>16.985412882967648</v>
          </cell>
          <cell r="AC130">
            <v>16.424681645279673</v>
          </cell>
          <cell r="AD130">
            <v>16.59276252693633</v>
          </cell>
          <cell r="AE130">
            <v>16.909775329032232</v>
          </cell>
          <cell r="AF130">
            <v>16.115591982685608</v>
          </cell>
          <cell r="AG130">
            <v>15.884968451821953</v>
          </cell>
          <cell r="AH130">
            <v>16.219954726267691</v>
          </cell>
          <cell r="AI130">
            <v>15.570511373499944</v>
          </cell>
          <cell r="AJ130">
            <v>15.977304362689219</v>
          </cell>
          <cell r="AK130">
            <v>15.800172850142069</v>
          </cell>
          <cell r="AL130">
            <v>16.59709048826879</v>
          </cell>
          <cell r="AM130">
            <v>15.939945860237129</v>
          </cell>
          <cell r="AN130">
            <v>16.193018604977418</v>
          </cell>
          <cell r="AO130">
            <v>17.470834911458439</v>
          </cell>
          <cell r="AP130">
            <v>17.906605171147557</v>
          </cell>
          <cell r="AQ130">
            <v>21.508649521583848</v>
          </cell>
          <cell r="AR130">
            <v>19.027006898338321</v>
          </cell>
          <cell r="AS130">
            <v>19.801319292722873</v>
          </cell>
          <cell r="AT130">
            <v>16.889432259964796</v>
          </cell>
          <cell r="AU130">
            <v>19.910279365556633</v>
          </cell>
          <cell r="AV130">
            <v>24.433779489643353</v>
          </cell>
          <cell r="AW130">
            <v>24.374848697343491</v>
          </cell>
          <cell r="AX130">
            <v>24.920735418323201</v>
          </cell>
          <cell r="AY130">
            <v>24.972488521993021</v>
          </cell>
          <cell r="AZ130">
            <v>25.924308521002587</v>
          </cell>
          <cell r="BA130" t="str">
            <v>.</v>
          </cell>
          <cell r="BB130" t="str">
            <v>.</v>
          </cell>
          <cell r="BC130" t="str">
            <v>.</v>
          </cell>
          <cell r="BD130" t="str">
            <v>.</v>
          </cell>
          <cell r="BE130" t="str">
            <v>.</v>
          </cell>
          <cell r="BF130" t="str">
            <v>.</v>
          </cell>
          <cell r="BG130" t="str">
            <v>.</v>
          </cell>
        </row>
        <row r="131">
          <cell r="D131">
            <v>11541.187117489761</v>
          </cell>
          <cell r="E131">
            <v>13012.531764008119</v>
          </cell>
          <cell r="F131">
            <v>14684.353957143514</v>
          </cell>
          <cell r="G131">
            <v>16314.352474397059</v>
          </cell>
          <cell r="H131">
            <v>18224.385554981774</v>
          </cell>
          <cell r="I131">
            <v>19219.052780660895</v>
          </cell>
          <cell r="J131">
            <v>19900.349212354857</v>
          </cell>
          <cell r="K131">
            <v>20545.957470741323</v>
          </cell>
          <cell r="L131">
            <v>21995.060920427644</v>
          </cell>
          <cell r="M131">
            <v>23220.371913714382</v>
          </cell>
          <cell r="N131">
            <v>24806.757233501892</v>
          </cell>
          <cell r="O131">
            <v>26686.010542838594</v>
          </cell>
          <cell r="P131">
            <v>27729.301626419478</v>
          </cell>
          <cell r="Q131">
            <v>28886.15063681404</v>
          </cell>
          <cell r="R131">
            <v>29283.475557691621</v>
          </cell>
          <cell r="S131">
            <v>29987.013186217617</v>
          </cell>
          <cell r="T131">
            <v>30744.236462269215</v>
          </cell>
          <cell r="U131">
            <v>31369.802078912791</v>
          </cell>
          <cell r="V131">
            <v>31514.906714796278</v>
          </cell>
          <cell r="W131">
            <v>32302.449599402811</v>
          </cell>
          <cell r="X131">
            <v>34959.838022732038</v>
          </cell>
          <cell r="Y131">
            <v>33530.112535343047</v>
          </cell>
          <cell r="Z131">
            <v>33508.178113639733</v>
          </cell>
          <cell r="AA131">
            <v>31459.278158122128</v>
          </cell>
          <cell r="AB131">
            <v>30144.184310497334</v>
          </cell>
          <cell r="AC131">
            <v>30159.062904240145</v>
          </cell>
          <cell r="AD131">
            <v>29998.159349227695</v>
          </cell>
          <cell r="AE131">
            <v>29451.537199040817</v>
          </cell>
          <cell r="AF131">
            <v>29822.019296155599</v>
          </cell>
          <cell r="AG131">
            <v>30602.777337498661</v>
          </cell>
          <cell r="AH131">
            <v>30553.7</v>
          </cell>
          <cell r="AI131">
            <v>30648.54</v>
          </cell>
          <cell r="AJ131">
            <v>31168.01</v>
          </cell>
          <cell r="AK131">
            <v>31059.9</v>
          </cell>
          <cell r="AL131">
            <v>30610</v>
          </cell>
          <cell r="AM131">
            <v>30600.245000000003</v>
          </cell>
          <cell r="AN131">
            <v>30364.839</v>
          </cell>
          <cell r="AO131">
            <v>31090.223999999995</v>
          </cell>
          <cell r="AP131">
            <v>32824.300000000003</v>
          </cell>
          <cell r="AQ131">
            <v>34170.9</v>
          </cell>
          <cell r="AR131">
            <v>34924.999799999998</v>
          </cell>
          <cell r="AS131">
            <v>34629.699999999997</v>
          </cell>
          <cell r="AT131">
            <v>36167.799999999996</v>
          </cell>
          <cell r="AU131">
            <v>34593.382634570145</v>
          </cell>
          <cell r="AV131">
            <v>34748.81843483149</v>
          </cell>
          <cell r="AW131">
            <v>35898.0521488425</v>
          </cell>
          <cell r="AX131">
            <v>37598.397617750001</v>
          </cell>
          <cell r="AY131">
            <v>40447.414980150003</v>
          </cell>
          <cell r="AZ131">
            <v>41913.04698015</v>
          </cell>
          <cell r="BA131">
            <v>43322.349980149993</v>
          </cell>
          <cell r="BB131">
            <v>45029.433980149995</v>
          </cell>
          <cell r="BC131">
            <v>46199.733980149998</v>
          </cell>
          <cell r="BD131" t="str">
            <v>.</v>
          </cell>
          <cell r="BE131" t="str">
            <v>.</v>
          </cell>
          <cell r="BF131" t="str">
            <v>.</v>
          </cell>
          <cell r="BG131" t="str">
            <v>.</v>
          </cell>
        </row>
        <row r="132">
          <cell r="D132">
            <v>33222.904192672577</v>
          </cell>
          <cell r="E132">
            <v>34805.726452002535</v>
          </cell>
          <cell r="F132">
            <v>37574.642707034778</v>
          </cell>
          <cell r="G132">
            <v>39271.595624030226</v>
          </cell>
          <cell r="H132">
            <v>40894.243448146219</v>
          </cell>
          <cell r="I132">
            <v>40813.446686556934</v>
          </cell>
          <cell r="J132">
            <v>40907.742792594247</v>
          </cell>
          <cell r="K132">
            <v>40964.676803502887</v>
          </cell>
          <cell r="L132">
            <v>42352.171093901532</v>
          </cell>
          <cell r="M132">
            <v>42877.213298484261</v>
          </cell>
          <cell r="N132">
            <v>43438.59753016707</v>
          </cell>
          <cell r="O132">
            <v>44856.469523955784</v>
          </cell>
          <cell r="P132">
            <v>44568.41896405306</v>
          </cell>
          <cell r="Q132">
            <v>45159.729426003119</v>
          </cell>
          <cell r="R132">
            <v>44887.993083349858</v>
          </cell>
          <cell r="S132">
            <v>45010.098298240147</v>
          </cell>
          <cell r="T132">
            <v>44802.818432877582</v>
          </cell>
          <cell r="U132">
            <v>45136.813742068873</v>
          </cell>
          <cell r="V132">
            <v>44591.815660464832</v>
          </cell>
          <cell r="W132">
            <v>44427.04677413647</v>
          </cell>
          <cell r="X132">
            <v>46502.352884647051</v>
          </cell>
          <cell r="Y132">
            <v>43264.510674429483</v>
          </cell>
          <cell r="Z132">
            <v>41068.30101123247</v>
          </cell>
          <cell r="AA132">
            <v>37021.622900827329</v>
          </cell>
          <cell r="AB132">
            <v>34724.054903295757</v>
          </cell>
          <cell r="AC132">
            <v>34064.97123297619</v>
          </cell>
          <cell r="AD132">
            <v>33679.325765860274</v>
          </cell>
          <cell r="AE132">
            <v>32975.106345920227</v>
          </cell>
          <cell r="AF132">
            <v>33191.89540095118</v>
          </cell>
          <cell r="AG132">
            <v>33951.313737223398</v>
          </cell>
          <cell r="AH132">
            <v>34047.257863508072</v>
          </cell>
          <cell r="AI132">
            <v>33725.837087179556</v>
          </cell>
          <cell r="AJ132">
            <v>33839.800485868407</v>
          </cell>
          <cell r="AK132">
            <v>33318.005588440574</v>
          </cell>
          <cell r="AL132">
            <v>32482.005646395719</v>
          </cell>
          <cell r="AM132">
            <v>32270.128125642364</v>
          </cell>
          <cell r="AN132">
            <v>31923.667031318037</v>
          </cell>
          <cell r="AO132">
            <v>32141.625540987967</v>
          </cell>
          <cell r="AP132">
            <v>33653.820381942081</v>
          </cell>
          <cell r="AQ132">
            <v>34430.142499476722</v>
          </cell>
          <cell r="AR132">
            <v>34924.999799999998</v>
          </cell>
          <cell r="AS132">
            <v>34259.415366102367</v>
          </cell>
          <cell r="AT132">
            <v>35240.192668018208</v>
          </cell>
          <cell r="AU132">
            <v>33056.41043996744</v>
          </cell>
          <cell r="AV132">
            <v>32633.486677214059</v>
          </cell>
          <cell r="AW132">
            <v>33056.473837322417</v>
          </cell>
          <cell r="AX132">
            <v>34156.210113132707</v>
          </cell>
          <cell r="AY132">
            <v>36187.161719830256</v>
          </cell>
          <cell r="AZ132">
            <v>36801.566125855468</v>
          </cell>
          <cell r="BA132">
            <v>37209.205688930131</v>
          </cell>
          <cell r="BB132">
            <v>37809.515226728348</v>
          </cell>
          <cell r="BC132">
            <v>37911.566258436542</v>
          </cell>
          <cell r="BD132" t="str">
            <v>.</v>
          </cell>
          <cell r="BE132" t="str">
            <v>.</v>
          </cell>
          <cell r="BF132" t="str">
            <v>.</v>
          </cell>
          <cell r="BG132" t="str">
            <v>.</v>
          </cell>
        </row>
        <row r="133">
          <cell r="D133">
            <v>6167.377049180327</v>
          </cell>
          <cell r="E133">
            <v>7290.6992400001145</v>
          </cell>
          <cell r="F133">
            <v>9007.006121732149</v>
          </cell>
          <cell r="G133">
            <v>11938.973284442116</v>
          </cell>
          <cell r="H133">
            <v>13774.050816346247</v>
          </cell>
          <cell r="I133">
            <v>15278.36149397022</v>
          </cell>
          <cell r="J133">
            <v>15457.386814932486</v>
          </cell>
          <cell r="K133">
            <v>17304.601710461724</v>
          </cell>
          <cell r="L133">
            <v>21416.886136321769</v>
          </cell>
          <cell r="M133">
            <v>24777.999650822745</v>
          </cell>
          <cell r="N133">
            <v>26692.30388354322</v>
          </cell>
          <cell r="O133">
            <v>23094.38053097346</v>
          </cell>
          <cell r="P133">
            <v>22349.799512896701</v>
          </cell>
          <cell r="Q133">
            <v>22127.162921128285</v>
          </cell>
          <cell r="R133">
            <v>20124.633688693368</v>
          </cell>
          <cell r="S133">
            <v>19921.908171618597</v>
          </cell>
          <cell r="T133">
            <v>27691.021791589144</v>
          </cell>
          <cell r="U133">
            <v>34135.05138005664</v>
          </cell>
          <cell r="V133">
            <v>35097.255437877233</v>
          </cell>
          <cell r="W133">
            <v>33605.372340425529</v>
          </cell>
          <cell r="X133">
            <v>42319.428111654393</v>
          </cell>
          <cell r="Y133">
            <v>39517.445013558296</v>
          </cell>
          <cell r="Z133">
            <v>41964.717935583016</v>
          </cell>
          <cell r="AA133">
            <v>37215.871287727576</v>
          </cell>
          <cell r="AB133">
            <v>36330.354942075421</v>
          </cell>
          <cell r="AC133">
            <v>41159.723675947243</v>
          </cell>
          <cell r="AD133">
            <v>38989.433811802235</v>
          </cell>
          <cell r="AE133">
            <v>33217.346173807739</v>
          </cell>
          <cell r="AF133">
            <v>33145.877138148549</v>
          </cell>
          <cell r="AG133">
            <v>32603.664210070699</v>
          </cell>
          <cell r="AH133">
            <v>28149.714391007925</v>
          </cell>
          <cell r="AI133">
            <v>27425.741156678687</v>
          </cell>
          <cell r="AJ133">
            <v>29333.217260364221</v>
          </cell>
          <cell r="AK133">
            <v>35055.133573355306</v>
          </cell>
          <cell r="AL133">
            <v>38007.37549200988</v>
          </cell>
          <cell r="AM133">
            <v>38054.326468686275</v>
          </cell>
          <cell r="AN133">
            <v>38092.228466768698</v>
          </cell>
          <cell r="AO133">
            <v>42552.042045330119</v>
          </cell>
          <cell r="AP133">
            <v>48082.235926582391</v>
          </cell>
          <cell r="AQ133">
            <v>47469.472806834754</v>
          </cell>
          <cell r="AR133">
            <v>46255.214621548243</v>
          </cell>
          <cell r="AS133">
            <v>48140.26551748105</v>
          </cell>
          <cell r="AT133">
            <v>46470.255685468321</v>
          </cell>
          <cell r="AU133">
            <v>45931.037512844385</v>
          </cell>
          <cell r="AV133">
            <v>46102.429875909314</v>
          </cell>
          <cell r="AW133">
            <v>39813.337055395918</v>
          </cell>
          <cell r="AX133">
            <v>41589.531706576061</v>
          </cell>
          <cell r="AY133">
            <v>45579.820290902331</v>
          </cell>
          <cell r="AZ133">
            <v>50199.135253391403</v>
          </cell>
          <cell r="BA133">
            <v>50698.458350297522</v>
          </cell>
          <cell r="BB133">
            <v>53405.069894735381</v>
          </cell>
          <cell r="BC133">
            <v>55112.420965087877</v>
          </cell>
          <cell r="BD133" t="str">
            <v>.</v>
          </cell>
          <cell r="BE133" t="str">
            <v>.</v>
          </cell>
          <cell r="BF133" t="str">
            <v>.</v>
          </cell>
          <cell r="BG133" t="str">
            <v>.</v>
          </cell>
        </row>
        <row r="134">
          <cell r="D134">
            <v>44000.932643762106</v>
          </cell>
          <cell r="E134">
            <v>46097.247138603452</v>
          </cell>
          <cell r="F134">
            <v>49764.443026335714</v>
          </cell>
          <cell r="G134">
            <v>52011.913944811902</v>
          </cell>
          <cell r="H134">
            <v>54160.974038999033</v>
          </cell>
          <cell r="I134">
            <v>54053.965547390151</v>
          </cell>
          <cell r="J134">
            <v>54178.852781397582</v>
          </cell>
          <cell r="K134">
            <v>54254.257073707551</v>
          </cell>
          <cell r="L134">
            <v>56091.876159064341</v>
          </cell>
          <cell r="M134">
            <v>56787.250246320458</v>
          </cell>
          <cell r="N134">
            <v>57530.756281262264</v>
          </cell>
          <cell r="O134">
            <v>59408.608070930117</v>
          </cell>
          <cell r="P134">
            <v>59027.109415340783</v>
          </cell>
          <cell r="Q134">
            <v>59810.250216546083</v>
          </cell>
          <cell r="R134">
            <v>59450.35836481009</v>
          </cell>
          <cell r="S134">
            <v>59612.076416449439</v>
          </cell>
          <cell r="T134">
            <v>59337.55172886244</v>
          </cell>
          <cell r="U134">
            <v>59779.900327221869</v>
          </cell>
          <cell r="V134">
            <v>59058.096365094803</v>
          </cell>
          <cell r="W134">
            <v>58839.873881380663</v>
          </cell>
          <cell r="X134">
            <v>61588.441672269451</v>
          </cell>
          <cell r="Y134">
            <v>57300.19293348716</v>
          </cell>
          <cell r="Z134">
            <v>54391.49859112969</v>
          </cell>
          <cell r="AA134">
            <v>49032.014966992028</v>
          </cell>
          <cell r="AB134">
            <v>45989.080065288072</v>
          </cell>
          <cell r="AC134">
            <v>45116.17936954664</v>
          </cell>
          <cell r="AD134">
            <v>44605.424496205909</v>
          </cell>
          <cell r="AE134">
            <v>43672.745309476493</v>
          </cell>
          <cell r="AF134">
            <v>43959.864116219032</v>
          </cell>
          <cell r="AG134">
            <v>44965.64960893106</v>
          </cell>
          <cell r="AH134">
            <v>45092.719506665882</v>
          </cell>
          <cell r="AI134">
            <v>44667.024815812933</v>
          </cell>
          <cell r="AJ134">
            <v>44817.959719049606</v>
          </cell>
          <cell r="AK134">
            <v>44126.886416052679</v>
          </cell>
          <cell r="AL134">
            <v>43019.675049858575</v>
          </cell>
          <cell r="AM134">
            <v>42739.061155741161</v>
          </cell>
          <cell r="AN134">
            <v>42280.202677065143</v>
          </cell>
          <cell r="AO134">
            <v>42568.870327776924</v>
          </cell>
          <cell r="AP134">
            <v>44571.64476781946</v>
          </cell>
          <cell r="AQ134">
            <v>45599.817892161744</v>
          </cell>
          <cell r="AR134">
            <v>46255.214621548243</v>
          </cell>
          <cell r="AS134">
            <v>45373.704213101606</v>
          </cell>
          <cell r="AT134">
            <v>46672.660973469581</v>
          </cell>
          <cell r="AU134">
            <v>43780.425720107858</v>
          </cell>
          <cell r="AV134">
            <v>43220.298890423226</v>
          </cell>
          <cell r="AW134">
            <v>43780.509684553894</v>
          </cell>
          <cell r="AX134">
            <v>45237.017565899885</v>
          </cell>
          <cell r="AY134">
            <v>47926.841559936765</v>
          </cell>
          <cell r="AZ134">
            <v>48740.568340978039</v>
          </cell>
          <cell r="BA134">
            <v>49280.452538149962</v>
          </cell>
          <cell r="BB134">
            <v>50075.511855808683</v>
          </cell>
          <cell r="BC134">
            <v>50210.669834364002</v>
          </cell>
          <cell r="BD134" t="str">
            <v>.</v>
          </cell>
          <cell r="BE134" t="str">
            <v>.</v>
          </cell>
          <cell r="BF134" t="str">
            <v>.</v>
          </cell>
          <cell r="BG134" t="str">
            <v>.</v>
          </cell>
        </row>
        <row r="135">
          <cell r="D135">
            <v>3.2005510586494101</v>
          </cell>
          <cell r="E135">
            <v>3.2511822316630363</v>
          </cell>
          <cell r="F135">
            <v>3.3651153739128561</v>
          </cell>
          <cell r="G135">
            <v>3.3567245122416938</v>
          </cell>
          <cell r="H135">
            <v>3.4645803496030183</v>
          </cell>
          <cell r="I135">
            <v>3.4879680551461716</v>
          </cell>
          <cell r="J135">
            <v>3.3311598949372083</v>
          </cell>
          <cell r="K135">
            <v>3.227755910192815</v>
          </cell>
          <cell r="L135">
            <v>3.2396177748295396</v>
          </cell>
          <cell r="M135">
            <v>3.1490800973343642</v>
          </cell>
          <cell r="N135">
            <v>3.1459896050197727</v>
          </cell>
          <cell r="O135">
            <v>3.2315734681745494</v>
          </cell>
          <cell r="P135">
            <v>3.2235502524289994</v>
          </cell>
          <cell r="Q135">
            <v>3.2157536861761011</v>
          </cell>
          <cell r="R135">
            <v>3.1086492099460346</v>
          </cell>
          <cell r="S135">
            <v>3.0461914432215886</v>
          </cell>
          <cell r="T135">
            <v>2.9643570682816271</v>
          </cell>
          <cell r="U135">
            <v>2.9451618186430597</v>
          </cell>
          <cell r="V135">
            <v>2.8055895374120938</v>
          </cell>
          <cell r="W135">
            <v>2.6903910848535673</v>
          </cell>
          <cell r="X135">
            <v>2.6754705071426876</v>
          </cell>
          <cell r="Y135">
            <v>2.1157875546514409</v>
          </cell>
          <cell r="Z135">
            <v>1.9784921377757116</v>
          </cell>
          <cell r="AA135">
            <v>1.801283839726844</v>
          </cell>
          <cell r="AB135">
            <v>1.6477652381000394</v>
          </cell>
          <cell r="AC135">
            <v>1.5877686894626042</v>
          </cell>
          <cell r="AD135">
            <v>1.556365111895391</v>
          </cell>
          <cell r="AE135">
            <v>1.4952979117206369</v>
          </cell>
          <cell r="AF135">
            <v>1.4789579803104418</v>
          </cell>
          <cell r="AG135">
            <v>1.4854311042157988</v>
          </cell>
          <cell r="AH135">
            <v>1.4435553178531768</v>
          </cell>
          <cell r="AI135">
            <v>1.4041990529795416</v>
          </cell>
          <cell r="AJ135">
            <v>1.4085657291295715</v>
          </cell>
          <cell r="AK135">
            <v>1.3969350085813292</v>
          </cell>
          <cell r="AL135">
            <v>1.3524475722218499</v>
          </cell>
          <cell r="AM135">
            <v>1.3319998206602841</v>
          </cell>
          <cell r="AN135">
            <v>1.2683963984285422</v>
          </cell>
          <cell r="AO135">
            <v>1.2354534844583931</v>
          </cell>
          <cell r="AP135">
            <v>1.2831445353881805</v>
          </cell>
          <cell r="AQ135">
            <v>1.3900345648598593</v>
          </cell>
          <cell r="AR135">
            <v>1.3565999042125874</v>
          </cell>
          <cell r="AS135">
            <v>1.2830120032870287</v>
          </cell>
          <cell r="AT135">
            <v>1.3106872992582224</v>
          </cell>
          <cell r="AU135">
            <v>1.2220489426926089</v>
          </cell>
          <cell r="AV135">
            <v>1.1807097218979488</v>
          </cell>
          <cell r="AW135">
            <v>1.1785491157888022</v>
          </cell>
          <cell r="AX135">
            <v>1.1920449679370624</v>
          </cell>
          <cell r="AY135">
            <v>1.2326523186361515</v>
          </cell>
          <cell r="AZ135">
            <v>1.234183339252243</v>
          </cell>
          <cell r="BA135">
            <v>1.2281075896979807</v>
          </cell>
          <cell r="BB135">
            <v>1.2310532937846821</v>
          </cell>
          <cell r="BC135">
            <v>1.2165156720788157</v>
          </cell>
          <cell r="BD135" t="str">
            <v>.</v>
          </cell>
          <cell r="BE135" t="str">
            <v>.</v>
          </cell>
          <cell r="BF135" t="str">
            <v>.</v>
          </cell>
          <cell r="BG135" t="str">
            <v>.</v>
          </cell>
        </row>
        <row r="136">
          <cell r="D136">
            <v>-2.8661036759999998</v>
          </cell>
          <cell r="E136">
            <v>4.7642501394536518</v>
          </cell>
          <cell r="F136">
            <v>7.9553468273406258</v>
          </cell>
          <cell r="G136">
            <v>4.5162183715927728</v>
          </cell>
          <cell r="H136">
            <v>4.1318612048528491</v>
          </cell>
          <cell r="I136">
            <v>-0.19757490242297004</v>
          </cell>
          <cell r="J136">
            <v>0.23104176121535591</v>
          </cell>
          <cell r="K136">
            <v>0.13917661308593399</v>
          </cell>
          <cell r="L136">
            <v>3.3870504997612905</v>
          </cell>
          <cell r="M136">
            <v>1.239705523994572</v>
          </cell>
          <cell r="N136">
            <v>1.3092833896988676</v>
          </cell>
          <cell r="O136">
            <v>3.2640832678910492</v>
          </cell>
          <cell r="P136">
            <v>-0.64216056894288442</v>
          </cell>
          <cell r="Q136">
            <v>1.3267476740132622</v>
          </cell>
          <cell r="R136">
            <v>-0.60172269875645723</v>
          </cell>
          <cell r="S136">
            <v>0.27202199631326529</v>
          </cell>
          <cell r="T136">
            <v>-0.46051857960653919</v>
          </cell>
          <cell r="U136">
            <v>0.74547834460831908</v>
          </cell>
          <cell r="V136">
            <v>-1.2074358742254043</v>
          </cell>
          <cell r="W136">
            <v>-0.36950477097178469</v>
          </cell>
          <cell r="X136">
            <v>4.6712673049398745</v>
          </cell>
          <cell r="Y136">
            <v>-6.9627492145382552</v>
          </cell>
          <cell r="Z136">
            <v>-5.0762383047013966</v>
          </cell>
          <cell r="AA136">
            <v>-9.8535318256734001</v>
          </cell>
          <cell r="AB136">
            <v>-6.2060164236620423</v>
          </cell>
          <cell r="AC136">
            <v>-1.8980607885659473</v>
          </cell>
          <cell r="AD136">
            <v>-1.1320880457476923</v>
          </cell>
          <cell r="AE136">
            <v>-2.0909546255046818</v>
          </cell>
          <cell r="AF136">
            <v>0.65743246665155297</v>
          </cell>
          <cell r="AG136">
            <v>2.287963152144834</v>
          </cell>
          <cell r="AH136">
            <v>0.28259326583726097</v>
          </cell>
          <cell r="AI136">
            <v>-0.94404306395851068</v>
          </cell>
          <cell r="AJ136">
            <v>0.33791125300837166</v>
          </cell>
          <cell r="AK136">
            <v>-1.5419561874950638</v>
          </cell>
          <cell r="AL136">
            <v>-2.5091536161303107</v>
          </cell>
          <cell r="AM136">
            <v>-0.65229198917051701</v>
          </cell>
          <cell r="AN136">
            <v>-1.0736278857505499</v>
          </cell>
          <cell r="AO136">
            <v>0.68274897572420112</v>
          </cell>
          <cell r="AP136">
            <v>4.7047864428191977</v>
          </cell>
          <cell r="AQ136">
            <v>2.3067874871977256</v>
          </cell>
          <cell r="AR136">
            <v>1.4372792692647129</v>
          </cell>
          <cell r="AS136">
            <v>-1.9057535796968894</v>
          </cell>
          <cell r="AT136">
            <v>2.86279637709832</v>
          </cell>
          <cell r="AU136">
            <v>-6.1968509895027672</v>
          </cell>
          <cell r="AV136">
            <v>-1.2794001439491942</v>
          </cell>
          <cell r="AW136">
            <v>1.2961751966384272</v>
          </cell>
          <cell r="AX136">
            <v>3.3268408518776438</v>
          </cell>
          <cell r="AY136">
            <v>5.946068372253821</v>
          </cell>
          <cell r="AZ136">
            <v>1.6978518812336807</v>
          </cell>
          <cell r="BA136">
            <v>1.1076690640843934</v>
          </cell>
          <cell r="BB136">
            <v>1.6133360728439516</v>
          </cell>
          <cell r="BC136">
            <v>0.26990833153039961</v>
          </cell>
          <cell r="BD136" t="str">
            <v>.</v>
          </cell>
          <cell r="BE136" t="str">
            <v>.</v>
          </cell>
          <cell r="BF136" t="str">
            <v>.</v>
          </cell>
          <cell r="BG136" t="str">
            <v>.</v>
          </cell>
        </row>
        <row r="137">
          <cell r="D137">
            <v>1374792.3978544467</v>
          </cell>
          <cell r="E137">
            <v>1417861.0688033905</v>
          </cell>
          <cell r="F137">
            <v>1478833.1898549765</v>
          </cell>
          <cell r="G137">
            <v>1549484.1401231706</v>
          </cell>
          <cell r="H137">
            <v>1563276.6041983974</v>
          </cell>
          <cell r="I137">
            <v>1549726.5081782662</v>
          </cell>
          <cell r="J137">
            <v>1626426.0644990399</v>
          </cell>
          <cell r="K137">
            <v>1680866.1678034568</v>
          </cell>
          <cell r="L137">
            <v>1731435.0043043508</v>
          </cell>
          <cell r="M137">
            <v>1803296.4704324217</v>
          </cell>
          <cell r="N137">
            <v>1828701.4105026156</v>
          </cell>
          <cell r="O137">
            <v>1838380.2397192239</v>
          </cell>
          <cell r="P137">
            <v>1831121.1178067678</v>
          </cell>
          <cell r="Q137">
            <v>1859913.9129858951</v>
          </cell>
          <cell r="R137">
            <v>1912417.7206807495</v>
          </cell>
          <cell r="S137">
            <v>1956937.9511290642</v>
          </cell>
          <cell r="T137">
            <v>2001700.5496324748</v>
          </cell>
          <cell r="U137">
            <v>2029766.2406463148</v>
          </cell>
          <cell r="V137">
            <v>2105015.5618833192</v>
          </cell>
          <cell r="W137">
            <v>2187037.9445069861</v>
          </cell>
          <cell r="X137">
            <v>2301966.7571683996</v>
          </cell>
          <cell r="Y137">
            <v>2708220.5303418054</v>
          </cell>
          <cell r="Z137">
            <v>2749138.9807734322</v>
          </cell>
          <cell r="AA137">
            <v>2722059.3382122107</v>
          </cell>
          <cell r="AB137">
            <v>2790997.1033444009</v>
          </cell>
          <cell r="AC137">
            <v>2841483.1246493878</v>
          </cell>
          <cell r="AD137">
            <v>2866000.0250123837</v>
          </cell>
          <cell r="AE137">
            <v>2920671.8585744789</v>
          </cell>
          <cell r="AF137">
            <v>2972353.8262386331</v>
          </cell>
          <cell r="AG137">
            <v>3027111.084540653</v>
          </cell>
          <cell r="AH137">
            <v>3123726.4654136542</v>
          </cell>
          <cell r="AI137">
            <v>3180961.0411739615</v>
          </cell>
          <cell r="AJ137">
            <v>3181815.2885733657</v>
          </cell>
          <cell r="AK137">
            <v>3158836.0335293021</v>
          </cell>
          <cell r="AL137">
            <v>3180875.6164340107</v>
          </cell>
          <cell r="AM137">
            <v>3208638.6569147608</v>
          </cell>
          <cell r="AN137">
            <v>3333358.7772282762</v>
          </cell>
          <cell r="AO137">
            <v>3445606.8855104297</v>
          </cell>
          <cell r="AP137">
            <v>3473626.2002109927</v>
          </cell>
          <cell r="AQ137">
            <v>3280480.8632049398</v>
          </cell>
          <cell r="AR137">
            <v>3409643.0699953646</v>
          </cell>
          <cell r="AS137">
            <v>3536498.8088073903</v>
          </cell>
          <cell r="AT137">
            <v>3560930.2844304484</v>
          </cell>
          <cell r="AU137">
            <v>3582542.7436354547</v>
          </cell>
          <cell r="AV137">
            <v>3660535.531201364</v>
          </cell>
          <cell r="AW137">
            <v>3714780.2410637443</v>
          </cell>
          <cell r="AX137">
            <v>3794908.6471281764</v>
          </cell>
          <cell r="AY137">
            <v>3888107.0384035502</v>
          </cell>
          <cell r="AZ137">
            <v>3949216.1975309583</v>
          </cell>
          <cell r="BA137">
            <v>4012714.5985857099</v>
          </cell>
          <cell r="BB137">
            <v>4067696.509048711</v>
          </cell>
          <cell r="BC137">
            <v>4127416.603566037</v>
          </cell>
          <cell r="BD137">
            <v>4179798.2621090044</v>
          </cell>
          <cell r="BE137">
            <v>4227960.9454390081</v>
          </cell>
          <cell r="BF137">
            <v>4269421.6878418401</v>
          </cell>
          <cell r="BG137" t="str">
            <v>.</v>
          </cell>
        </row>
        <row r="138">
          <cell r="D138">
            <v>17596.366080142376</v>
          </cell>
          <cell r="E138">
            <v>18114.34852175742</v>
          </cell>
          <cell r="F138">
            <v>18803.133057737949</v>
          </cell>
          <cell r="G138">
            <v>19639.498020740037</v>
          </cell>
          <cell r="H138">
            <v>19806.595691252773</v>
          </cell>
          <cell r="I138">
            <v>19708.261525521113</v>
          </cell>
          <cell r="J138">
            <v>20772.544455796477</v>
          </cell>
          <cell r="K138">
            <v>21516.500909044786</v>
          </cell>
          <cell r="L138">
            <v>22183.122371428421</v>
          </cell>
          <cell r="M138">
            <v>23093.599290709204</v>
          </cell>
          <cell r="N138">
            <v>23370.415554762727</v>
          </cell>
          <cell r="O138">
            <v>23458.352653155238</v>
          </cell>
          <cell r="P138">
            <v>23387.958350918605</v>
          </cell>
          <cell r="Q138">
            <v>23818.071619977818</v>
          </cell>
          <cell r="R138">
            <v>24575.23740194074</v>
          </cell>
          <cell r="S138">
            <v>25203.602510449386</v>
          </cell>
          <cell r="T138">
            <v>25768.308478332106</v>
          </cell>
          <cell r="U138">
            <v>26089.494761889811</v>
          </cell>
          <cell r="V138">
            <v>26951.209783917409</v>
          </cell>
          <cell r="W138">
            <v>27785.659279900268</v>
          </cell>
          <cell r="X138">
            <v>28994.789014121365</v>
          </cell>
          <cell r="Y138">
            <v>33864.185791977361</v>
          </cell>
          <cell r="Z138">
            <v>34150.79479221654</v>
          </cell>
          <cell r="AA138">
            <v>33628.089568505064</v>
          </cell>
          <cell r="AB138">
            <v>34394.335013548261</v>
          </cell>
          <cell r="AC138">
            <v>34947.153104853009</v>
          </cell>
          <cell r="AD138">
            <v>35180.320931583527</v>
          </cell>
          <cell r="AE138">
            <v>35832.067949631688</v>
          </cell>
          <cell r="AF138">
            <v>36494.779685173402</v>
          </cell>
          <cell r="AG138">
            <v>37178.0487403976</v>
          </cell>
          <cell r="AH138">
            <v>38348.164865065664</v>
          </cell>
          <cell r="AI138">
            <v>39022.057253995627</v>
          </cell>
          <cell r="AJ138">
            <v>39003.350027867382</v>
          </cell>
          <cell r="AK138">
            <v>38735.435548312082</v>
          </cell>
          <cell r="AL138">
            <v>39050.231001203239</v>
          </cell>
          <cell r="AM138">
            <v>39448.696865076912</v>
          </cell>
          <cell r="AN138">
            <v>41064.871043675557</v>
          </cell>
          <cell r="AO138">
            <v>42542.558345397447</v>
          </cell>
          <cell r="AP138">
            <v>43009.585956750438</v>
          </cell>
          <cell r="AQ138">
            <v>40759.922756419866</v>
          </cell>
          <cell r="AR138">
            <v>42469.770688996119</v>
          </cell>
          <cell r="AS138">
            <v>44054.796746277054</v>
          </cell>
          <cell r="AT138">
            <v>44275.859602994657</v>
          </cell>
          <cell r="AU138">
            <v>44423.068021172221</v>
          </cell>
          <cell r="AV138">
            <v>45201.283370600795</v>
          </cell>
          <cell r="AW138">
            <v>45475.782450864201</v>
          </cell>
          <cell r="AX138">
            <v>46083.238984422111</v>
          </cell>
          <cell r="AY138">
            <v>47026.536828016186</v>
          </cell>
          <cell r="AZ138">
            <v>47514.608052321673</v>
          </cell>
          <cell r="BA138">
            <v>48094.745006759054</v>
          </cell>
          <cell r="BB138">
            <v>48615.188084129099</v>
          </cell>
          <cell r="BC138">
            <v>49188.752403408871</v>
          </cell>
          <cell r="BD138">
            <v>49671.456480705951</v>
          </cell>
          <cell r="BE138">
            <v>50101.025299248358</v>
          </cell>
          <cell r="BF138">
            <v>50448.559685099448</v>
          </cell>
          <cell r="BG138" t="str">
            <v>.</v>
          </cell>
        </row>
        <row r="139">
          <cell r="D139">
            <v>563.18068086182257</v>
          </cell>
          <cell r="E139">
            <v>588.93048052089307</v>
          </cell>
          <cell r="F139">
            <v>632.7471213032303</v>
          </cell>
          <cell r="G139">
            <v>659.24384414340318</v>
          </cell>
          <cell r="H139">
            <v>686.21542224446171</v>
          </cell>
          <cell r="I139">
            <v>687.41786623483995</v>
          </cell>
          <cell r="J139">
            <v>691.96667006949474</v>
          </cell>
          <cell r="K139">
            <v>694.50012975838376</v>
          </cell>
          <cell r="L139">
            <v>718.64837535698302</v>
          </cell>
          <cell r="M139">
            <v>727.23593902187349</v>
          </cell>
          <cell r="N139">
            <v>735.23084400275957</v>
          </cell>
          <cell r="O139">
            <v>758.07390041018516</v>
          </cell>
          <cell r="P139">
            <v>753.92259045902597</v>
          </cell>
          <cell r="Q139">
            <v>765.93051609550048</v>
          </cell>
          <cell r="R139">
            <v>763.95792333779332</v>
          </cell>
          <cell r="S139">
            <v>767.74998305689064</v>
          </cell>
          <cell r="T139">
            <v>763.86467375405164</v>
          </cell>
          <cell r="U139">
            <v>768.37783840405973</v>
          </cell>
          <cell r="V139">
            <v>756.14032190357159</v>
          </cell>
          <cell r="W139">
            <v>747.54290013422474</v>
          </cell>
          <cell r="X139">
            <v>775.7470286810651</v>
          </cell>
          <cell r="Y139">
            <v>716.49422847069843</v>
          </cell>
          <cell r="Z139">
            <v>675.67078995192162</v>
          </cell>
          <cell r="AA139">
            <v>605.73734300635022</v>
          </cell>
          <cell r="AB139">
            <v>566.73789622891866</v>
          </cell>
          <cell r="AC139">
            <v>554.87995485741419</v>
          </cell>
          <cell r="AD139">
            <v>547.5342412319975</v>
          </cell>
          <cell r="AE139">
            <v>535.79616377716229</v>
          </cell>
          <cell r="AF139">
            <v>539.7424565505861</v>
          </cell>
          <cell r="AG139">
            <v>552.25429993037574</v>
          </cell>
          <cell r="AH139">
            <v>553.576973208759</v>
          </cell>
          <cell r="AI139">
            <v>547.9473584137412</v>
          </cell>
          <cell r="AJ139">
            <v>549.38782170498916</v>
          </cell>
          <cell r="AK139">
            <v>541.10885990082863</v>
          </cell>
          <cell r="AL139">
            <v>528.13390112279728</v>
          </cell>
          <cell r="AM139">
            <v>525.45657149564363</v>
          </cell>
          <cell r="AN139">
            <v>520.86534533730605</v>
          </cell>
          <cell r="AO139">
            <v>525.59351945595768</v>
          </cell>
          <cell r="AP139">
            <v>551.87515189712565</v>
          </cell>
          <cell r="AQ139">
            <v>566.57701492441561</v>
          </cell>
          <cell r="AR139">
            <v>576.14486848622687</v>
          </cell>
          <cell r="AS139">
            <v>565.22833027843785</v>
          </cell>
          <cell r="AT139">
            <v>580.3180684538529</v>
          </cell>
          <cell r="AU139">
            <v>542.87163306435366</v>
          </cell>
          <cell r="AV139">
            <v>533.69594717932443</v>
          </cell>
          <cell r="AW139">
            <v>535.95443197269935</v>
          </cell>
          <cell r="AX139">
            <v>549.33293137621445</v>
          </cell>
          <cell r="AY139">
            <v>579.67369658482517</v>
          </cell>
          <cell r="AZ139">
            <v>586.41737629275895</v>
          </cell>
          <cell r="BA139">
            <v>590.65521367389863</v>
          </cell>
          <cell r="BB139">
            <v>598.47887418928963</v>
          </cell>
          <cell r="BC139">
            <v>598.388881887514</v>
          </cell>
          <cell r="BD139" t="str">
            <v>.</v>
          </cell>
          <cell r="BE139" t="str">
            <v>.</v>
          </cell>
          <cell r="BF139" t="str">
            <v>.</v>
          </cell>
          <cell r="BG139" t="str">
            <v>.</v>
          </cell>
        </row>
        <row r="140">
          <cell r="D140">
            <v>454873</v>
          </cell>
          <cell r="E140">
            <v>471985</v>
          </cell>
          <cell r="F140">
            <v>457034</v>
          </cell>
          <cell r="G140">
            <v>465410</v>
          </cell>
          <cell r="H140">
            <v>474964</v>
          </cell>
          <cell r="I140">
            <v>490779</v>
          </cell>
          <cell r="J140">
            <v>493223</v>
          </cell>
          <cell r="K140">
            <v>494970</v>
          </cell>
          <cell r="L140">
            <v>491258</v>
          </cell>
          <cell r="M140">
            <v>492111</v>
          </cell>
          <cell r="N140">
            <v>490398</v>
          </cell>
          <cell r="O140">
            <v>492926</v>
          </cell>
          <cell r="P140">
            <v>490564</v>
          </cell>
          <cell r="Q140">
            <v>495710</v>
          </cell>
          <cell r="R140">
            <v>487495</v>
          </cell>
          <cell r="S140">
            <v>495165</v>
          </cell>
          <cell r="T140">
            <v>495434</v>
          </cell>
          <cell r="U140">
            <v>495000</v>
          </cell>
          <cell r="V140">
            <v>494600</v>
          </cell>
          <cell r="W140">
            <v>503201</v>
          </cell>
          <cell r="X140">
            <v>509100</v>
          </cell>
          <cell r="Y140">
            <v>456671</v>
          </cell>
          <cell r="Z140">
            <v>442340</v>
          </cell>
          <cell r="AA140">
            <v>398436</v>
          </cell>
          <cell r="AB140">
            <v>362200</v>
          </cell>
          <cell r="AC140">
            <v>348200</v>
          </cell>
          <cell r="AD140">
            <v>339350</v>
          </cell>
          <cell r="AE140">
            <v>334500</v>
          </cell>
          <cell r="AF140">
            <v>332500</v>
          </cell>
          <cell r="AG140">
            <v>331148</v>
          </cell>
          <cell r="AH140">
            <v>310222</v>
          </cell>
          <cell r="AI140">
            <v>306145</v>
          </cell>
          <cell r="AJ140">
            <v>294817</v>
          </cell>
          <cell r="AK140">
            <v>270811</v>
          </cell>
          <cell r="AL140">
            <v>252124</v>
          </cell>
          <cell r="AM140">
            <v>245700</v>
          </cell>
          <cell r="AN140">
            <v>248423</v>
          </cell>
          <cell r="AO140">
            <v>244865</v>
          </cell>
          <cell r="AP140">
            <v>249217</v>
          </cell>
          <cell r="AQ140">
            <v>246982</v>
          </cell>
          <cell r="AR140">
            <v>234641</v>
          </cell>
          <cell r="AS140">
            <v>205091</v>
          </cell>
          <cell r="AT140">
            <v>191636</v>
          </cell>
          <cell r="AU140">
            <v>184044</v>
          </cell>
          <cell r="AV140">
            <v>178800</v>
          </cell>
          <cell r="AW140">
            <v>177195</v>
          </cell>
          <cell r="AX140">
            <v>177863</v>
          </cell>
          <cell r="AY140">
            <v>179616</v>
          </cell>
          <cell r="AZ140">
            <v>182766</v>
          </cell>
          <cell r="BA140">
            <v>184035</v>
          </cell>
          <cell r="BB140">
            <v>186972</v>
          </cell>
          <cell r="BC140">
            <v>189343</v>
          </cell>
          <cell r="BD140">
            <v>190728</v>
          </cell>
          <cell r="BE140">
            <v>192607</v>
          </cell>
          <cell r="BF140" t="str">
            <v>.</v>
          </cell>
          <cell r="BG140" t="str">
            <v>.</v>
          </cell>
        </row>
        <row r="141">
          <cell r="D141">
            <v>17.38612299867982</v>
          </cell>
          <cell r="E141">
            <v>15.847357398537541</v>
          </cell>
          <cell r="F141">
            <v>16.789286945379718</v>
          </cell>
          <cell r="G141">
            <v>16.363556589079263</v>
          </cell>
          <cell r="H141">
            <v>15.874570051453544</v>
          </cell>
          <cell r="I141">
            <v>15.656358741340597</v>
          </cell>
          <cell r="J141">
            <v>17.346107698276285</v>
          </cell>
          <cell r="K141">
            <v>16.440708334577597</v>
          </cell>
          <cell r="L141">
            <v>16.957781052846904</v>
          </cell>
          <cell r="M141">
            <v>17.657563233373921</v>
          </cell>
          <cell r="N141">
            <v>18.257629158782962</v>
          </cell>
          <cell r="O141">
            <v>20.24244491151163</v>
          </cell>
          <cell r="P141">
            <v>20.419369470699081</v>
          </cell>
          <cell r="Q141">
            <v>20.903986802698931</v>
          </cell>
          <cell r="R141">
            <v>20.266790051245337</v>
          </cell>
          <cell r="S141">
            <v>19.292918098193507</v>
          </cell>
          <cell r="T141">
            <v>20.411272149740981</v>
          </cell>
          <cell r="U141">
            <v>20.14620073670828</v>
          </cell>
          <cell r="V141">
            <v>19.286541700060678</v>
          </cell>
          <cell r="W141">
            <v>19.04473227273375</v>
          </cell>
          <cell r="X141">
            <v>17.68488545622786</v>
          </cell>
          <cell r="Y141">
            <v>15.589089223412303</v>
          </cell>
          <cell r="Z141">
            <v>13.332305912906284</v>
          </cell>
          <cell r="AA141">
            <v>11.076126413302283</v>
          </cell>
          <cell r="AB141">
            <v>10.893943378778493</v>
          </cell>
          <cell r="AC141">
            <v>11.383380579706214</v>
          </cell>
          <cell r="AD141">
            <v>11.088385633180106</v>
          </cell>
          <cell r="AE141">
            <v>10.765213828638489</v>
          </cell>
          <cell r="AF141">
            <v>12.689535513691816</v>
          </cell>
          <cell r="AG141">
            <v>13.200141077020467</v>
          </cell>
          <cell r="AH141">
            <v>13.511665514572448</v>
          </cell>
          <cell r="AI141">
            <v>14.027062953080309</v>
          </cell>
          <cell r="AJ141">
            <v>14.055757359685222</v>
          </cell>
          <cell r="AK141">
            <v>13.750881361498266</v>
          </cell>
          <cell r="AL141">
            <v>14.7984645540673</v>
          </cell>
          <cell r="AM141">
            <v>14.177517206153086</v>
          </cell>
          <cell r="AN141">
            <v>14.962334233859481</v>
          </cell>
          <cell r="AO141">
            <v>14.551802521590069</v>
          </cell>
          <cell r="AP141">
            <v>17.097823868292696</v>
          </cell>
          <cell r="AQ141">
            <v>17.557002690148579</v>
          </cell>
          <cell r="AR141">
            <v>17.593252026021855</v>
          </cell>
          <cell r="AS141">
            <v>16.412588618756615</v>
          </cell>
          <cell r="AT141">
            <v>16.452303545401602</v>
          </cell>
          <cell r="AU141">
            <v>12.73997702553601</v>
          </cell>
          <cell r="AV141">
            <v>12.94375953655879</v>
          </cell>
          <cell r="AW141">
            <v>11.933515411860947</v>
          </cell>
          <cell r="AX141">
            <v>12.209594798882591</v>
          </cell>
          <cell r="AY141">
            <v>13.750710651668383</v>
          </cell>
          <cell r="AZ141">
            <v>14.125911682832301</v>
          </cell>
          <cell r="BA141">
            <v>16.205503633151928</v>
          </cell>
          <cell r="BB141">
            <v>18.117260820103308</v>
          </cell>
          <cell r="BC141">
            <v>19.24772987615183</v>
          </cell>
          <cell r="BD141" t="str">
            <v>.</v>
          </cell>
          <cell r="BE141" t="str">
            <v>.</v>
          </cell>
          <cell r="BF141" t="str">
            <v>.</v>
          </cell>
          <cell r="BG141" t="str">
            <v>.</v>
          </cell>
        </row>
        <row r="142">
          <cell r="D142">
            <v>49.063466326431175</v>
          </cell>
          <cell r="E142">
            <v>50.24852359304213</v>
          </cell>
          <cell r="F142">
            <v>50.630394740965393</v>
          </cell>
          <cell r="G142">
            <v>50.844769823336399</v>
          </cell>
          <cell r="H142">
            <v>51.50741503431172</v>
          </cell>
          <cell r="I142">
            <v>51.261266534004456</v>
          </cell>
          <cell r="J142">
            <v>50.700765896659185</v>
          </cell>
          <cell r="K142">
            <v>50.030111187425966</v>
          </cell>
          <cell r="L142">
            <v>48.301199946069836</v>
          </cell>
          <cell r="M142">
            <v>48.920072839209865</v>
          </cell>
          <cell r="N142">
            <v>48.170980547345501</v>
          </cell>
          <cell r="O142">
            <v>47.460306207884912</v>
          </cell>
          <cell r="P142">
            <v>46.308759482094196</v>
          </cell>
          <cell r="Q142">
            <v>45.700257007526147</v>
          </cell>
          <cell r="R142">
            <v>45.509354238871381</v>
          </cell>
          <cell r="S142">
            <v>46.110708531189523</v>
          </cell>
          <cell r="T142">
            <v>48.488703736040783</v>
          </cell>
          <cell r="U142">
            <v>49.15164455455227</v>
          </cell>
          <cell r="V142">
            <v>49.672116785479041</v>
          </cell>
          <cell r="W142">
            <v>51.149686362837755</v>
          </cell>
          <cell r="X142">
            <v>52.067489383709948</v>
          </cell>
          <cell r="Y142">
            <v>56.631065947739536</v>
          </cell>
          <cell r="Z142">
            <v>58.59012486209933</v>
          </cell>
          <cell r="AA142">
            <v>59.407974342627405</v>
          </cell>
          <cell r="AB142">
            <v>60.814619372025362</v>
          </cell>
          <cell r="AC142">
            <v>61.643461689747305</v>
          </cell>
          <cell r="AD142">
            <v>62.067825325158971</v>
          </cell>
          <cell r="AE142">
            <v>62.700556575964114</v>
          </cell>
          <cell r="AF142">
            <v>61.157135313440818</v>
          </cell>
          <cell r="AG142">
            <v>59.796457469806008</v>
          </cell>
          <cell r="AH142">
            <v>60.668144252326108</v>
          </cell>
          <cell r="AI142">
            <v>60.313734357329913</v>
          </cell>
          <cell r="AJ142">
            <v>59.429169220968255</v>
          </cell>
          <cell r="AK142">
            <v>60.106214121745396</v>
          </cell>
          <cell r="AL142">
            <v>59.278863116628543</v>
          </cell>
          <cell r="AM142">
            <v>58.254693712419623</v>
          </cell>
          <cell r="AN142">
            <v>57.149928761359227</v>
          </cell>
          <cell r="AO142">
            <v>54.888420874677529</v>
          </cell>
          <cell r="AP142">
            <v>53.890946646234646</v>
          </cell>
          <cell r="AQ142">
            <v>53.193711914863414</v>
          </cell>
          <cell r="AR142">
            <v>52.663734173004364</v>
          </cell>
          <cell r="AS142">
            <v>52.286302485028656</v>
          </cell>
          <cell r="AT142">
            <v>50.596177515187186</v>
          </cell>
          <cell r="AU142">
            <v>49.864912553424674</v>
          </cell>
          <cell r="AV142">
            <v>50.671633721940637</v>
          </cell>
          <cell r="AW142">
            <v>49.856011182732324</v>
          </cell>
          <cell r="AX142">
            <v>48.347860950909926</v>
          </cell>
          <cell r="AY142">
            <v>48.754440529457206</v>
          </cell>
          <cell r="AZ142">
            <v>46.974978677938957</v>
          </cell>
          <cell r="BA142">
            <v>45.72198620637112</v>
          </cell>
          <cell r="BB142">
            <v>45.164775757930265</v>
          </cell>
          <cell r="BC142">
            <v>44.29304699241812</v>
          </cell>
          <cell r="BD142" t="str">
            <v>.</v>
          </cell>
          <cell r="BE142" t="str">
            <v>.</v>
          </cell>
          <cell r="BF142" t="str">
            <v>.</v>
          </cell>
          <cell r="BG142" t="str">
            <v>.</v>
          </cell>
        </row>
        <row r="143">
          <cell r="D143">
            <v>6.6159857526381547</v>
          </cell>
          <cell r="E143">
            <v>6.8675025441743331</v>
          </cell>
          <cell r="F143">
            <v>6.0156475778287675</v>
          </cell>
          <cell r="G143">
            <v>6.2805369169583889</v>
          </cell>
          <cell r="H143">
            <v>5.9696216452791226</v>
          </cell>
          <cell r="I143">
            <v>6.1150543241143733</v>
          </cell>
          <cell r="J143">
            <v>5.6865450378580586</v>
          </cell>
          <cell r="K143">
            <v>6.6077880968734144</v>
          </cell>
          <cell r="L143">
            <v>7.2361722603710952</v>
          </cell>
          <cell r="M143">
            <v>6.074851756354164</v>
          </cell>
          <cell r="N143">
            <v>5.6045410138134848</v>
          </cell>
          <cell r="O143">
            <v>4.8653754409090819</v>
          </cell>
          <cell r="P143">
            <v>5.2928247697930075</v>
          </cell>
          <cell r="Q143">
            <v>5.4272484618488965</v>
          </cell>
          <cell r="R143">
            <v>5.871301736405143</v>
          </cell>
          <cell r="S143">
            <v>6.0131799930093166</v>
          </cell>
          <cell r="T143">
            <v>6.1102102926135657</v>
          </cell>
          <cell r="U143">
            <v>5.8372722234899097</v>
          </cell>
          <cell r="V143">
            <v>5.5659027414995341</v>
          </cell>
          <cell r="W143">
            <v>5.7972620259235406</v>
          </cell>
          <cell r="X143">
            <v>5.9110069819826832</v>
          </cell>
          <cell r="Y143">
            <v>4.9014016639422264</v>
          </cell>
          <cell r="Z143">
            <v>4.5185645207312595</v>
          </cell>
          <cell r="AA143">
            <v>4.568918409034727</v>
          </cell>
          <cell r="AB143">
            <v>4.6532225907984142</v>
          </cell>
          <cell r="AC143">
            <v>4.6377175254655683</v>
          </cell>
          <cell r="AD143">
            <v>5.0126722946312761</v>
          </cell>
          <cell r="AE143">
            <v>4.8117953828152391</v>
          </cell>
          <cell r="AF143">
            <v>4.6320044987895788</v>
          </cell>
          <cell r="AG143">
            <v>5.1424111038508302</v>
          </cell>
          <cell r="AH143">
            <v>4.901046965482891</v>
          </cell>
          <cell r="AI143">
            <v>4.367842644380449</v>
          </cell>
          <cell r="AJ143">
            <v>4.4178308330294165</v>
          </cell>
          <cell r="AK143">
            <v>4.1230010399260788</v>
          </cell>
          <cell r="AL143">
            <v>3.810813459653708</v>
          </cell>
          <cell r="AM143">
            <v>3.6677484118182706</v>
          </cell>
          <cell r="AN143">
            <v>3.5795115805151094</v>
          </cell>
          <cell r="AO143">
            <v>4.0523059595839523</v>
          </cell>
          <cell r="AP143">
            <v>4.1328893533144644</v>
          </cell>
          <cell r="AQ143">
            <v>4.7549243180798904</v>
          </cell>
          <cell r="AR143">
            <v>5.1642590972000191</v>
          </cell>
          <cell r="AS143">
            <v>4.1330060955549062</v>
          </cell>
          <cell r="AT143">
            <v>3.5317513475716749</v>
          </cell>
          <cell r="AU143">
            <v>3.550242579552414</v>
          </cell>
          <cell r="AV143">
            <v>3.7525909044807024</v>
          </cell>
          <cell r="AW143">
            <v>3.5987893427572946</v>
          </cell>
          <cell r="AX143">
            <v>3.3932935466316003</v>
          </cell>
          <cell r="AY143">
            <v>3.9132813276862959</v>
          </cell>
          <cell r="AZ143">
            <v>3.9440371365338613</v>
          </cell>
          <cell r="BA143">
            <v>3.8254830098306263</v>
          </cell>
          <cell r="BB143">
            <v>3.7553750702161652</v>
          </cell>
          <cell r="BC143">
            <v>3.6639261574044766</v>
          </cell>
          <cell r="BD143" t="str">
            <v>.</v>
          </cell>
          <cell r="BE143" t="str">
            <v>.</v>
          </cell>
          <cell r="BF143" t="str">
            <v>.</v>
          </cell>
          <cell r="BG143" t="str">
            <v>.</v>
          </cell>
        </row>
        <row r="144">
          <cell r="D144">
            <v>26.934424922250876</v>
          </cell>
          <cell r="E144">
            <v>27.036616464246002</v>
          </cell>
          <cell r="F144">
            <v>26.564670735826127</v>
          </cell>
          <cell r="G144">
            <v>26.511136670625952</v>
          </cell>
          <cell r="H144">
            <v>26.648393268955612</v>
          </cell>
          <cell r="I144">
            <v>26.967320400540579</v>
          </cell>
          <cell r="J144">
            <v>26.266581367206474</v>
          </cell>
          <cell r="K144">
            <v>26.921392381123024</v>
          </cell>
          <cell r="L144">
            <v>27.504846740712157</v>
          </cell>
          <cell r="M144">
            <v>27.347512171062053</v>
          </cell>
          <cell r="N144">
            <v>27.966849280058039</v>
          </cell>
          <cell r="O144">
            <v>27.431873439694364</v>
          </cell>
          <cell r="P144">
            <v>27.979046277413715</v>
          </cell>
          <cell r="Q144">
            <v>27.968507727926024</v>
          </cell>
          <cell r="R144">
            <v>28.352553973478134</v>
          </cell>
          <cell r="S144">
            <v>28.583193377607657</v>
          </cell>
          <cell r="T144">
            <v>24.989813821604677</v>
          </cell>
          <cell r="U144">
            <v>24.864882485249534</v>
          </cell>
          <cell r="V144">
            <v>25.475438772960743</v>
          </cell>
          <cell r="W144">
            <v>24.008319338504958</v>
          </cell>
          <cell r="X144">
            <v>24.336618178079501</v>
          </cell>
          <cell r="Y144">
            <v>22.878443164905949</v>
          </cell>
          <cell r="Z144">
            <v>23.559004704263138</v>
          </cell>
          <cell r="AA144">
            <v>24.946980835035585</v>
          </cell>
          <cell r="AB144">
            <v>23.638214658397739</v>
          </cell>
          <cell r="AC144">
            <v>22.335440205080904</v>
          </cell>
          <cell r="AD144">
            <v>21.83111674702964</v>
          </cell>
          <cell r="AE144">
            <v>21.722434212582154</v>
          </cell>
          <cell r="AF144">
            <v>21.521324674077782</v>
          </cell>
          <cell r="AG144">
            <v>21.860990349322673</v>
          </cell>
          <cell r="AH144">
            <v>20.919143267618558</v>
          </cell>
          <cell r="AI144">
            <v>21.291360045209331</v>
          </cell>
          <cell r="AJ144">
            <v>22.097242586317105</v>
          </cell>
          <cell r="AK144">
            <v>22.019903476830251</v>
          </cell>
          <cell r="AL144">
            <v>22.11185886965044</v>
          </cell>
          <cell r="AM144">
            <v>23.900040669609016</v>
          </cell>
          <cell r="AN144">
            <v>24.308225424266173</v>
          </cell>
          <cell r="AO144">
            <v>26.507470644148466</v>
          </cell>
          <cell r="AP144">
            <v>24.878340132158186</v>
          </cell>
          <cell r="AQ144">
            <v>24.494361076908103</v>
          </cell>
          <cell r="AR144">
            <v>24.578754703773761</v>
          </cell>
          <cell r="AS144">
            <v>27.168102800659817</v>
          </cell>
          <cell r="AT144">
            <v>29.419767591839541</v>
          </cell>
          <cell r="AU144">
            <v>33.844867841486909</v>
          </cell>
          <cell r="AV144">
            <v>32.632015837019885</v>
          </cell>
          <cell r="AW144">
            <v>34.611684062649431</v>
          </cell>
          <cell r="AX144">
            <v>36.049250703575886</v>
          </cell>
          <cell r="AY144">
            <v>33.581567491188103</v>
          </cell>
          <cell r="AZ144">
            <v>34.955072502694875</v>
          </cell>
          <cell r="BA144">
            <v>34.247027150646332</v>
          </cell>
          <cell r="BB144">
            <v>32.962588351750263</v>
          </cell>
          <cell r="BC144">
            <v>32.795296974025582</v>
          </cell>
          <cell r="BD144" t="str">
            <v>.</v>
          </cell>
          <cell r="BE144" t="str">
            <v>.</v>
          </cell>
          <cell r="BF144" t="str">
            <v>.</v>
          </cell>
          <cell r="BG144" t="str">
            <v>.</v>
          </cell>
        </row>
        <row r="145">
          <cell r="D145">
            <v>41.695964783565664</v>
          </cell>
          <cell r="E145">
            <v>45.587087307410123</v>
          </cell>
          <cell r="F145">
            <v>49.328833455612617</v>
          </cell>
          <cell r="G145">
            <v>58.666764490095382</v>
          </cell>
          <cell r="H145">
            <v>92.440792369772566</v>
          </cell>
          <cell r="I145">
            <v>134.80968451944241</v>
          </cell>
          <cell r="J145">
            <v>167.17065297138666</v>
          </cell>
          <cell r="K145">
            <v>198.78972853998533</v>
          </cell>
          <cell r="L145">
            <v>228.49743213499633</v>
          </cell>
          <cell r="M145">
            <v>263.5107850330154</v>
          </cell>
          <cell r="N145">
            <v>284.59251650770358</v>
          </cell>
          <cell r="O145">
            <v>419.26515040352166</v>
          </cell>
          <cell r="P145">
            <v>517.29977989728536</v>
          </cell>
          <cell r="Q145">
            <v>567.39603815113719</v>
          </cell>
          <cell r="R145">
            <v>798.01056493030069</v>
          </cell>
          <cell r="S145">
            <v>944.91973587674249</v>
          </cell>
          <cell r="T145">
            <v>993.29420396184889</v>
          </cell>
          <cell r="U145">
            <v>1153.4908290535584</v>
          </cell>
          <cell r="V145">
            <v>1384.6515040352165</v>
          </cell>
          <cell r="W145">
            <v>1476.2494497432135</v>
          </cell>
          <cell r="X145">
            <v>1797.0476889214967</v>
          </cell>
          <cell r="Y145">
            <v>2036.2318415260454</v>
          </cell>
          <cell r="Z145">
            <v>2451.8209831254585</v>
          </cell>
          <cell r="AA145">
            <v>2738.0630961115189</v>
          </cell>
          <cell r="AB145">
            <v>3089.5377842993398</v>
          </cell>
          <cell r="AC145">
            <v>3437.6434336023476</v>
          </cell>
          <cell r="AD145">
            <v>3942.1159207630226</v>
          </cell>
          <cell r="AE145">
            <v>4433.4086573734412</v>
          </cell>
          <cell r="AF145">
            <v>5061.2501834189288</v>
          </cell>
          <cell r="AG145">
            <v>5438.5590608950843</v>
          </cell>
          <cell r="AH145">
            <v>5921.0359378356561</v>
          </cell>
          <cell r="AI145">
            <v>5985.7685379640498</v>
          </cell>
          <cell r="AJ145">
            <v>4844.9250000000002</v>
          </cell>
          <cell r="AK145">
            <v>4263.9259999999995</v>
          </cell>
          <cell r="AL145">
            <v>4799.8900000000003</v>
          </cell>
          <cell r="AM145">
            <v>5429.19</v>
          </cell>
          <cell r="AN145">
            <v>5829.47</v>
          </cell>
          <cell r="AO145">
            <v>5997.3640000000005</v>
          </cell>
          <cell r="AP145">
            <v>6896.0129999999999</v>
          </cell>
          <cell r="AQ145">
            <v>7310.8552159999999</v>
          </cell>
          <cell r="AR145">
            <v>5966.3392719999993</v>
          </cell>
          <cell r="AS145">
            <v>4933.5429019700005</v>
          </cell>
          <cell r="AT145">
            <v>4383.9499811500009</v>
          </cell>
          <cell r="AU145">
            <v>3998.8887805999998</v>
          </cell>
          <cell r="AV145">
            <v>3938.6272122999994</v>
          </cell>
          <cell r="AW145">
            <v>4073.1010000000001</v>
          </cell>
          <cell r="AX145">
            <v>4190.018</v>
          </cell>
          <cell r="AY145">
            <v>4213.3760000000002</v>
          </cell>
          <cell r="AZ145">
            <v>4111.43</v>
          </cell>
          <cell r="BA145">
            <v>4229.817</v>
          </cell>
          <cell r="BB145">
            <v>4228.5419999999995</v>
          </cell>
          <cell r="BC145">
            <v>4242.6880000000001</v>
          </cell>
          <cell r="BD145">
            <v>4255.8379999999997</v>
          </cell>
          <cell r="BE145">
            <v>4268.277</v>
          </cell>
          <cell r="BF145">
            <v>4281.8460000000005</v>
          </cell>
          <cell r="BG145" t="str">
            <v>.</v>
          </cell>
        </row>
        <row r="146">
          <cell r="D146">
            <v>3205.0019497494</v>
          </cell>
          <cell r="E146">
            <v>3403.9967910472055</v>
          </cell>
          <cell r="F146">
            <v>3505.3572165180526</v>
          </cell>
          <cell r="G146">
            <v>3449.2395945503777</v>
          </cell>
          <cell r="H146">
            <v>4426.0618238895504</v>
          </cell>
          <cell r="I146">
            <v>5706.1146867534899</v>
          </cell>
          <cell r="J146">
            <v>6078.1959756708247</v>
          </cell>
          <cell r="K146">
            <v>6352.8638720653289</v>
          </cell>
          <cell r="L146">
            <v>6418.1016088975439</v>
          </cell>
          <cell r="M146">
            <v>6160.2615685292249</v>
          </cell>
          <cell r="N146">
            <v>5578.8947445773929</v>
          </cell>
          <cell r="O146">
            <v>6758.7934330265271</v>
          </cell>
          <cell r="P146">
            <v>6555.324638441678</v>
          </cell>
          <cell r="Q146">
            <v>5961.1944640851216</v>
          </cell>
          <cell r="R146">
            <v>6876.5540740635824</v>
          </cell>
          <cell r="S146">
            <v>6841.2514547116571</v>
          </cell>
          <cell r="T146">
            <v>6049.0989583668797</v>
          </cell>
          <cell r="U146">
            <v>6095.1294534686112</v>
          </cell>
          <cell r="V146">
            <v>6270.7214065896951</v>
          </cell>
          <cell r="W146">
            <v>5839.0163229439395</v>
          </cell>
          <cell r="X146">
            <v>5889.210376377212</v>
          </cell>
          <cell r="Y146">
            <v>5570.8171561382696</v>
          </cell>
          <cell r="Z146">
            <v>5842.9282528352769</v>
          </cell>
          <cell r="AA146">
            <v>5702.3585213602582</v>
          </cell>
          <cell r="AB146">
            <v>5787.2142341705148</v>
          </cell>
          <cell r="AC146">
            <v>5215.0395667138655</v>
          </cell>
          <cell r="AD146">
            <v>5602.9936948220011</v>
          </cell>
          <cell r="AE146">
            <v>5987.447972543463</v>
          </cell>
          <cell r="AF146">
            <v>6952.8349521377349</v>
          </cell>
          <cell r="AG146">
            <v>7101.596133722941</v>
          </cell>
          <cell r="AH146">
            <v>7864.3438195341196</v>
          </cell>
          <cell r="AI146">
            <v>7777.3836175148963</v>
          </cell>
          <cell r="AJ146">
            <v>6091.0925350145126</v>
          </cell>
          <cell r="AK146">
            <v>5181.7008045067532</v>
          </cell>
          <cell r="AL146">
            <v>5659.6915390484428</v>
          </cell>
          <cell r="AM146">
            <v>6261.4400132652554</v>
          </cell>
          <cell r="AN146">
            <v>6496.0384820592517</v>
          </cell>
          <cell r="AO146">
            <v>6461.9604418615663</v>
          </cell>
          <cell r="AP146">
            <v>7120.8547398789387</v>
          </cell>
          <cell r="AQ146">
            <v>7360.0848129085398</v>
          </cell>
          <cell r="AR146">
            <v>5966.3392719999993</v>
          </cell>
          <cell r="AS146">
            <v>4894.4661177594362</v>
          </cell>
          <cell r="AT146">
            <v>4365.3965294434902</v>
          </cell>
          <cell r="AU146">
            <v>4077.8884732122619</v>
          </cell>
          <cell r="AV146">
            <v>4091.3958556482921</v>
          </cell>
          <cell r="AW146">
            <v>4245.7854049427287</v>
          </cell>
          <cell r="AX146">
            <v>4378.3514483009894</v>
          </cell>
          <cell r="AY146">
            <v>4376.5360267054948</v>
          </cell>
          <cell r="AZ146">
            <v>4248.9531222445503</v>
          </cell>
          <cell r="BA146">
            <v>4335.9767471370506</v>
          </cell>
          <cell r="BB146">
            <v>4294.0785011795915</v>
          </cell>
          <cell r="BC146">
            <v>4238.8465114009578</v>
          </cell>
          <cell r="BD146">
            <v>4180.1969908069077</v>
          </cell>
          <cell r="BE146">
            <v>4122.769297353103</v>
          </cell>
          <cell r="BF146">
            <v>4065.5323626503155</v>
          </cell>
          <cell r="BG146" t="str">
            <v>.</v>
          </cell>
        </row>
        <row r="147">
          <cell r="D147">
            <v>473.59666666666669</v>
          </cell>
          <cell r="E147">
            <v>517.79333333333329</v>
          </cell>
          <cell r="F147">
            <v>560.29333333333329</v>
          </cell>
          <cell r="G147">
            <v>674.79156118143464</v>
          </cell>
          <cell r="H147">
            <v>1049.9733333333334</v>
          </cell>
          <cell r="I147">
            <v>1433.2282924089732</v>
          </cell>
          <cell r="J147">
            <v>1559.8718440221262</v>
          </cell>
          <cell r="K147">
            <v>1838.7968945111027</v>
          </cell>
          <cell r="L147">
            <v>2118.9413525649752</v>
          </cell>
          <cell r="M147">
            <v>2424.3020681462281</v>
          </cell>
          <cell r="N147">
            <v>2275.4980406879881</v>
          </cell>
          <cell r="O147">
            <v>2578.4110597747622</v>
          </cell>
          <cell r="P147">
            <v>2638.6524557280359</v>
          </cell>
          <cell r="Q147">
            <v>2195.4510356104652</v>
          </cell>
          <cell r="R147">
            <v>2412.4320200147267</v>
          </cell>
          <cell r="S147">
            <v>2331.1883231126781</v>
          </cell>
          <cell r="T147">
            <v>2417.9352912180939</v>
          </cell>
          <cell r="U147">
            <v>2902.2520859484607</v>
          </cell>
          <cell r="V147">
            <v>3325.9551670661212</v>
          </cell>
          <cell r="W147">
            <v>3097.1062677010223</v>
          </cell>
          <cell r="X147">
            <v>3863.1253548672007</v>
          </cell>
          <cell r="Y147">
            <v>3806.6933669830469</v>
          </cell>
          <cell r="Z147">
            <v>4382.8454516839784</v>
          </cell>
          <cell r="AA147">
            <v>4069.7709923664124</v>
          </cell>
          <cell r="AB147">
            <v>4339.4888705688381</v>
          </cell>
          <cell r="AC147">
            <v>5056.4491064491067</v>
          </cell>
          <cell r="AD147">
            <v>5580.4744298118067</v>
          </cell>
          <cell r="AE147">
            <v>5532.4251080348649</v>
          </cell>
          <cell r="AF147">
            <v>5835.6884241870539</v>
          </cell>
          <cell r="AG147">
            <v>6063.1081302142975</v>
          </cell>
          <cell r="AH147">
            <v>5521.6009737753138</v>
          </cell>
          <cell r="AI147">
            <v>5356.3444962139483</v>
          </cell>
          <cell r="AJ147">
            <v>4559.7148369488505</v>
          </cell>
          <cell r="AK147">
            <v>4812.3946141778488</v>
          </cell>
          <cell r="AL147">
            <v>5959.8569601549598</v>
          </cell>
          <cell r="AM147">
            <v>6751.7161617669008</v>
          </cell>
          <cell r="AN147">
            <v>7312.9814085355156</v>
          </cell>
          <cell r="AO147">
            <v>8208.3707434577918</v>
          </cell>
          <cell r="AP147">
            <v>10101.532219080962</v>
          </cell>
          <cell r="AQ147">
            <v>10156.081428075291</v>
          </cell>
          <cell r="AR147">
            <v>7901.912816369776</v>
          </cell>
          <cell r="AS147">
            <v>6858.3344713560855</v>
          </cell>
          <cell r="AT147">
            <v>5632.7251460233856</v>
          </cell>
          <cell r="AU147">
            <v>5309.4868614519755</v>
          </cell>
          <cell r="AV147">
            <v>5225.5096156131922</v>
          </cell>
          <cell r="AW147">
            <v>4517.3410050578186</v>
          </cell>
          <cell r="AX147">
            <v>4634.7955631985969</v>
          </cell>
          <cell r="AY147">
            <v>4748.0146998825267</v>
          </cell>
          <cell r="AZ147">
            <v>4924.2478303378266</v>
          </cell>
          <cell r="BA147">
            <v>4949.9900421407829</v>
          </cell>
          <cell r="BB147">
            <v>5015.0659491383612</v>
          </cell>
          <cell r="BC147">
            <v>5061.1721526360088</v>
          </cell>
          <cell r="BD147">
            <v>5120.4666854796105</v>
          </cell>
          <cell r="BE147">
            <v>5157.997335245529</v>
          </cell>
          <cell r="BF147">
            <v>5197.1304869017922</v>
          </cell>
          <cell r="BG147" t="str">
            <v>.</v>
          </cell>
        </row>
        <row r="148">
          <cell r="D148">
            <v>4244.7545854571217</v>
          </cell>
          <cell r="E148">
            <v>4508.3064579129932</v>
          </cell>
          <cell r="F148">
            <v>4642.5497867929971</v>
          </cell>
          <cell r="G148">
            <v>4568.2267327334321</v>
          </cell>
          <cell r="H148">
            <v>5861.9453332753465</v>
          </cell>
          <cell r="I148">
            <v>7557.2673157453019</v>
          </cell>
          <cell r="J148">
            <v>8050.0575798567306</v>
          </cell>
          <cell r="K148">
            <v>8413.8320271046014</v>
          </cell>
          <cell r="L148">
            <v>8500.233903579292</v>
          </cell>
          <cell r="M148">
            <v>8158.7465313942448</v>
          </cell>
          <cell r="N148">
            <v>7388.7752394906202</v>
          </cell>
          <cell r="O148">
            <v>8951.4514707986582</v>
          </cell>
          <cell r="P148">
            <v>8681.9742248085258</v>
          </cell>
          <cell r="Q148">
            <v>7895.0989524999959</v>
          </cell>
          <cell r="R148">
            <v>9107.4155010444101</v>
          </cell>
          <cell r="S148">
            <v>9060.6601611968181</v>
          </cell>
          <cell r="T148">
            <v>8011.5210361789013</v>
          </cell>
          <cell r="U148">
            <v>8072.4845420417341</v>
          </cell>
          <cell r="V148">
            <v>8305.0412642734846</v>
          </cell>
          <cell r="W148">
            <v>7733.2843161961982</v>
          </cell>
          <cell r="X148">
            <v>7799.7621036715609</v>
          </cell>
          <cell r="Y148">
            <v>7378.0771553384138</v>
          </cell>
          <cell r="Z148">
            <v>7738.4653371767126</v>
          </cell>
          <cell r="AA148">
            <v>7552.2925916962558</v>
          </cell>
          <cell r="AB148">
            <v>7664.676821628389</v>
          </cell>
          <cell r="AC148">
            <v>6906.8797651994773</v>
          </cell>
          <cell r="AD148">
            <v>7420.692265177142</v>
          </cell>
          <cell r="AE148">
            <v>7929.8695086993748</v>
          </cell>
          <cell r="AF148">
            <v>9208.4430860707707</v>
          </cell>
          <cell r="AG148">
            <v>9405.4647158770167</v>
          </cell>
          <cell r="AH148">
            <v>10415.659651061678</v>
          </cell>
          <cell r="AI148">
            <v>10300.488202787757</v>
          </cell>
          <cell r="AJ148">
            <v>8067.1379842586748</v>
          </cell>
          <cell r="AK148">
            <v>6862.7253883938192</v>
          </cell>
          <cell r="AL148">
            <v>7495.783774648623</v>
          </cell>
          <cell r="AM148">
            <v>8292.7488421498656</v>
          </cell>
          <cell r="AN148">
            <v>8603.4547143358086</v>
          </cell>
          <cell r="AO148">
            <v>8558.3212262255038</v>
          </cell>
          <cell r="AP148">
            <v>9430.9711143353925</v>
          </cell>
          <cell r="AQ148">
            <v>9747.8111554314819</v>
          </cell>
          <cell r="AR148">
            <v>7901.912816369776</v>
          </cell>
          <cell r="AS148">
            <v>6482.307287940449</v>
          </cell>
          <cell r="AT148">
            <v>5781.5992708343692</v>
          </cell>
          <cell r="AU148">
            <v>5400.8191155715012</v>
          </cell>
          <cell r="AV148">
            <v>5418.7085036067701</v>
          </cell>
          <cell r="AW148">
            <v>5623.184431418752</v>
          </cell>
          <cell r="AX148">
            <v>5798.7569674869073</v>
          </cell>
          <cell r="AY148">
            <v>5796.3525948023243</v>
          </cell>
          <cell r="AZ148">
            <v>5627.3798056347932</v>
          </cell>
          <cell r="BA148">
            <v>5742.6352521515801</v>
          </cell>
          <cell r="BB148">
            <v>5687.144561525186</v>
          </cell>
          <cell r="BC148">
            <v>5613.9944525540795</v>
          </cell>
          <cell r="BD148">
            <v>5536.3181124520333</v>
          </cell>
          <cell r="BE148">
            <v>5460.2599792770052</v>
          </cell>
          <cell r="BF148">
            <v>5384.4544899679695</v>
          </cell>
          <cell r="BG148" t="str">
            <v>.</v>
          </cell>
        </row>
        <row r="149">
          <cell r="D149">
            <v>3.6047345710699137</v>
          </cell>
          <cell r="E149">
            <v>3.5501197186675624</v>
          </cell>
          <cell r="F149">
            <v>3.3186782464755562</v>
          </cell>
          <cell r="G149">
            <v>3.0211012147945531</v>
          </cell>
          <cell r="H149">
            <v>4.1434689542704009</v>
          </cell>
          <cell r="I149">
            <v>5.021967088341623</v>
          </cell>
          <cell r="J149">
            <v>5.0064584160817818</v>
          </cell>
          <cell r="K149">
            <v>5.0830962600998628</v>
          </cell>
          <cell r="L149">
            <v>4.7883952332403554</v>
          </cell>
          <cell r="M149">
            <v>4.4499178450954204</v>
          </cell>
          <cell r="N149">
            <v>4.0028202833793314</v>
          </cell>
          <cell r="O149">
            <v>4.9260403985750756</v>
          </cell>
          <cell r="P149">
            <v>4.8323644302822597</v>
          </cell>
          <cell r="Q149">
            <v>4.4422908268570023</v>
          </cell>
          <cell r="R149">
            <v>5.0236104356904621</v>
          </cell>
          <cell r="S149">
            <v>4.8752940174635118</v>
          </cell>
          <cell r="T149">
            <v>4.2887054534701008</v>
          </cell>
          <cell r="U149">
            <v>4.421114310011534</v>
          </cell>
          <cell r="V149">
            <v>4.3614642586013863</v>
          </cell>
          <cell r="W149">
            <v>3.9125638062686217</v>
          </cell>
          <cell r="X149">
            <v>3.9461815918291774</v>
          </cell>
          <cell r="Y149">
            <v>3.6205405682428786</v>
          </cell>
          <cell r="Z149">
            <v>3.7710982097133776</v>
          </cell>
          <cell r="AA149">
            <v>3.7401810163707947</v>
          </cell>
          <cell r="AB149">
            <v>3.7214155350778908</v>
          </cell>
          <cell r="AC149">
            <v>3.2845160125798625</v>
          </cell>
          <cell r="AD149">
            <v>3.4306654536082042</v>
          </cell>
          <cell r="AE149">
            <v>3.5087260196159051</v>
          </cell>
          <cell r="AF149">
            <v>3.9217077867109635</v>
          </cell>
          <cell r="AG149">
            <v>3.8862089925942995</v>
          </cell>
          <cell r="AH149">
            <v>4.1412796118479021</v>
          </cell>
          <cell r="AI149">
            <v>3.9329910534884149</v>
          </cell>
          <cell r="AJ149">
            <v>2.9639675078061534</v>
          </cell>
          <cell r="AK149">
            <v>2.3833478009825333</v>
          </cell>
          <cell r="AL149">
            <v>2.4777999523012584</v>
          </cell>
          <cell r="AM149">
            <v>2.7249183531810268</v>
          </cell>
          <cell r="AN149">
            <v>2.6757675515097659</v>
          </cell>
          <cell r="AO149">
            <v>2.5773541801141926</v>
          </cell>
          <cell r="AP149">
            <v>2.8497051949168237</v>
          </cell>
          <cell r="AQ149">
            <v>3.0778116229157737</v>
          </cell>
          <cell r="AR149">
            <v>2.6396063874311264</v>
          </cell>
          <cell r="AS149">
            <v>2.3830213569071756</v>
          </cell>
          <cell r="AT149">
            <v>2.2928141011506571</v>
          </cell>
          <cell r="AU149">
            <v>2.2135585926269123</v>
          </cell>
          <cell r="AV149">
            <v>2.2045809765107904</v>
          </cell>
          <cell r="AW149">
            <v>2.2978324299440822</v>
          </cell>
          <cell r="AX149">
            <v>2.3741106330802286</v>
          </cell>
          <cell r="AY149">
            <v>2.3379381370077068</v>
          </cell>
          <cell r="AZ149">
            <v>2.2222011642351802</v>
          </cell>
          <cell r="BA149">
            <v>2.2190959542549615</v>
          </cell>
          <cell r="BB149">
            <v>2.1520710075481624</v>
          </cell>
          <cell r="BC149">
            <v>2.0900604132794558</v>
          </cell>
          <cell r="BD149">
            <v>2.0367403860619211</v>
          </cell>
          <cell r="BE149">
            <v>1.985103566489163</v>
          </cell>
          <cell r="BF149">
            <v>1.9402134066760786</v>
          </cell>
          <cell r="BG149" t="str">
            <v>.</v>
          </cell>
        </row>
        <row r="150">
          <cell r="D150">
            <v>7.1349104802000003</v>
          </cell>
          <cell r="E150">
            <v>6.2088836268372694</v>
          </cell>
          <cell r="F150">
            <v>2.9776886317117945</v>
          </cell>
          <cell r="G150">
            <v>-1.6009102211676396</v>
          </cell>
          <cell r="H150">
            <v>28.319929728352356</v>
          </cell>
          <cell r="I150">
            <v>28.920808470294922</v>
          </cell>
          <cell r="J150">
            <v>6.520746766291019</v>
          </cell>
          <cell r="K150">
            <v>4.5189049101726386</v>
          </cell>
          <cell r="L150">
            <v>1.0269027976355094</v>
          </cell>
          <cell r="M150">
            <v>-4.0173879455393857</v>
          </cell>
          <cell r="N150">
            <v>-9.4373723823976245</v>
          </cell>
          <cell r="O150">
            <v>21.149326927093924</v>
          </cell>
          <cell r="P150">
            <v>-3.0104307314765433</v>
          </cell>
          <cell r="Q150">
            <v>-9.0633219119685258</v>
          </cell>
          <cell r="R150">
            <v>15.355305308244848</v>
          </cell>
          <cell r="S150">
            <v>-0.51337659780902323</v>
          </cell>
          <cell r="T150">
            <v>-11.579058328563729</v>
          </cell>
          <cell r="U150">
            <v>0.76094795966370476</v>
          </cell>
          <cell r="V150">
            <v>2.8808568294010239</v>
          </cell>
          <cell r="W150">
            <v>-6.8844564389687442</v>
          </cell>
          <cell r="X150">
            <v>0.8596320108926303</v>
          </cell>
          <cell r="Y150">
            <v>-5.4063821784339776</v>
          </cell>
          <cell r="Z150">
            <v>4.8845813651804848</v>
          </cell>
          <cell r="AA150">
            <v>-2.4058096453059674</v>
          </cell>
          <cell r="AB150">
            <v>1.4880809842523712</v>
          </cell>
          <cell r="AC150">
            <v>-9.8868755208378687</v>
          </cell>
          <cell r="AD150">
            <v>7.4391406459183518</v>
          </cell>
          <cell r="AE150">
            <v>6.8615868348514297</v>
          </cell>
          <cell r="AF150">
            <v>16.123513457172912</v>
          </cell>
          <cell r="AG150">
            <v>2.1395759083777444</v>
          </cell>
          <cell r="AH150">
            <v>10.740510604217013</v>
          </cell>
          <cell r="AI150">
            <v>-1.1057528004208561</v>
          </cell>
          <cell r="AJ150">
            <v>-21.68198414056376</v>
          </cell>
          <cell r="AK150">
            <v>-14.929862340460943</v>
          </cell>
          <cell r="AL150">
            <v>9.2245915496695687</v>
          </cell>
          <cell r="AM150">
            <v>10.632177921095387</v>
          </cell>
          <cell r="AN150">
            <v>3.7467175010378551</v>
          </cell>
          <cell r="AO150">
            <v>-0.52459726480688085</v>
          </cell>
          <cell r="AP150">
            <v>10.196507761776985</v>
          </cell>
          <cell r="AQ150">
            <v>3.359569627081993</v>
          </cell>
          <cell r="AR150">
            <v>-18.936541851584497</v>
          </cell>
          <cell r="AS150">
            <v>-17.96534030960758</v>
          </cell>
          <cell r="AT150">
            <v>-10.809546446674368</v>
          </cell>
          <cell r="AU150">
            <v>-6.5860696569500448</v>
          </cell>
          <cell r="AV150">
            <v>0.33123471926121972</v>
          </cell>
          <cell r="AW150">
            <v>3.7735177612133741</v>
          </cell>
          <cell r="AX150">
            <v>3.1222973069702009</v>
          </cell>
          <cell r="AY150">
            <v>-4.1463587766554788E-2</v>
          </cell>
          <cell r="AZ150">
            <v>-2.9151571855558278</v>
          </cell>
          <cell r="BA150">
            <v>2.0481192046319707</v>
          </cell>
          <cell r="BB150">
            <v>-0.9662931422573573</v>
          </cell>
          <cell r="BC150">
            <v>-1.2862361450416304</v>
          </cell>
          <cell r="BD150">
            <v>-1.3836198229000285</v>
          </cell>
          <cell r="BE150">
            <v>-1.373803521223993</v>
          </cell>
          <cell r="BF150">
            <v>-1.3883128202088479</v>
          </cell>
          <cell r="BG150" t="str">
            <v>.</v>
          </cell>
        </row>
        <row r="151">
          <cell r="D151">
            <v>117754.98311370108</v>
          </cell>
          <cell r="E151">
            <v>126990.26554532812</v>
          </cell>
          <cell r="F151">
            <v>139891.53036222767</v>
          </cell>
          <cell r="G151">
            <v>151210.64830143697</v>
          </cell>
          <cell r="H151">
            <v>141474.3394477187</v>
          </cell>
          <cell r="I151">
            <v>150484.20634395073</v>
          </cell>
          <cell r="J151">
            <v>160793.45738692803</v>
          </cell>
          <cell r="K151">
            <v>165525.72677306138</v>
          </cell>
          <cell r="L151">
            <v>177517.38295477119</v>
          </cell>
          <cell r="M151">
            <v>183346.00357592211</v>
          </cell>
          <cell r="N151">
            <v>184589.23250115887</v>
          </cell>
          <cell r="O151">
            <v>181716.9723859347</v>
          </cell>
          <cell r="P151">
            <v>179663.06867094891</v>
          </cell>
          <cell r="Q151">
            <v>177725.84597046551</v>
          </cell>
          <cell r="R151">
            <v>181292.23230249653</v>
          </cell>
          <cell r="S151">
            <v>185848.48685517517</v>
          </cell>
          <cell r="T151">
            <v>186805.11224422225</v>
          </cell>
          <cell r="U151">
            <v>182589.36494271902</v>
          </cell>
          <cell r="V151">
            <v>190418.64777167074</v>
          </cell>
          <cell r="W151">
            <v>197652.60578769614</v>
          </cell>
          <cell r="X151">
            <v>197653.40043705716</v>
          </cell>
          <cell r="Y151">
            <v>203783.8553738163</v>
          </cell>
          <cell r="Z151">
            <v>205204.55598966955</v>
          </cell>
          <cell r="AA151">
            <v>201923.18389510628</v>
          </cell>
          <cell r="AB151">
            <v>205961.32706443281</v>
          </cell>
          <cell r="AC151">
            <v>210286.073769949</v>
          </cell>
          <cell r="AD151">
            <v>216304.7480299318</v>
          </cell>
          <cell r="AE151">
            <v>226004.23812992516</v>
          </cell>
          <cell r="AF151">
            <v>234806.96642606449</v>
          </cell>
          <cell r="AG151">
            <v>242021.58797430634</v>
          </cell>
          <cell r="AH151">
            <v>251508.24448712004</v>
          </cell>
          <cell r="AI151">
            <v>261899.60929739752</v>
          </cell>
          <cell r="AJ151">
            <v>272173.63088537182</v>
          </cell>
          <cell r="AK151">
            <v>287944.77186941268</v>
          </cell>
          <cell r="AL151">
            <v>302517.71405867167</v>
          </cell>
          <cell r="AM151">
            <v>304330.1768094828</v>
          </cell>
          <cell r="AN151">
            <v>321532.2164095093</v>
          </cell>
          <cell r="AO151">
            <v>332058.40672803129</v>
          </cell>
          <cell r="AP151">
            <v>330945.50029799354</v>
          </cell>
          <cell r="AQ151">
            <v>316712.40315210918</v>
          </cell>
          <cell r="AR151">
            <v>299359.51261505857</v>
          </cell>
          <cell r="AS151">
            <v>272020.52844182507</v>
          </cell>
          <cell r="AT151">
            <v>252161.71114495731</v>
          </cell>
          <cell r="AU151">
            <v>243988.08025958546</v>
          </cell>
          <cell r="AV151">
            <v>245793.12628302761</v>
          </cell>
          <cell r="AW151">
            <v>244716.90616515462</v>
          </cell>
          <cell r="AX151">
            <v>244249.65234090461</v>
          </cell>
          <cell r="AY151">
            <v>247925.83272630951</v>
          </cell>
          <cell r="AZ151">
            <v>253234.4909274485</v>
          </cell>
          <cell r="BA151">
            <v>258782.64710187403</v>
          </cell>
          <cell r="BB151">
            <v>264263.7971320707</v>
          </cell>
          <cell r="BC151">
            <v>268604.41051774751</v>
          </cell>
          <cell r="BD151">
            <v>271822.47429956531</v>
          </cell>
          <cell r="BE151">
            <v>275061.71826258791</v>
          </cell>
          <cell r="BF151">
            <v>277518.67250481859</v>
          </cell>
          <cell r="BG151" t="str">
            <v>.</v>
          </cell>
        </row>
        <row r="152">
          <cell r="D152">
            <v>13392.196201497118</v>
          </cell>
          <cell r="E152">
            <v>14379.996361166246</v>
          </cell>
          <cell r="F152">
            <v>15738.259083654719</v>
          </cell>
          <cell r="G152">
            <v>16934.616633935093</v>
          </cell>
          <cell r="H152">
            <v>15785.984395900687</v>
          </cell>
          <cell r="I152">
            <v>16634.446949828751</v>
          </cell>
          <cell r="J152">
            <v>17500.090593528406</v>
          </cell>
          <cell r="K152">
            <v>17782.252801242976</v>
          </cell>
          <cell r="L152">
            <v>18824.830834871202</v>
          </cell>
          <cell r="M152">
            <v>19202.037018262614</v>
          </cell>
          <cell r="N152">
            <v>19143.286158644343</v>
          </cell>
          <cell r="O152">
            <v>18677.19553576906</v>
          </cell>
          <cell r="P152">
            <v>18352.60535135393</v>
          </cell>
          <cell r="Q152">
            <v>18049.413872432207</v>
          </cell>
          <cell r="R152">
            <v>18320.117017560937</v>
          </cell>
          <cell r="S152">
            <v>18707.75865991315</v>
          </cell>
          <cell r="T152">
            <v>18741.960490281708</v>
          </cell>
          <cell r="U152">
            <v>18257.850152187846</v>
          </cell>
          <cell r="V152">
            <v>18971.701732649221</v>
          </cell>
          <cell r="W152">
            <v>19589.934582245434</v>
          </cell>
          <cell r="X152">
            <v>19383.880777116679</v>
          </cell>
          <cell r="Y152">
            <v>19746.637294412674</v>
          </cell>
          <cell r="Z152">
            <v>19732.988967914462</v>
          </cell>
          <cell r="AA152">
            <v>19303.553816469641</v>
          </cell>
          <cell r="AB152">
            <v>19591.254178850828</v>
          </cell>
          <cell r="AC152">
            <v>19909.374042094878</v>
          </cell>
          <cell r="AD152">
            <v>20389.141077027485</v>
          </cell>
          <cell r="AE152">
            <v>21198.538991254092</v>
          </cell>
          <cell r="AF152">
            <v>21902.47850962948</v>
          </cell>
          <cell r="AG152">
            <v>22489.149068322015</v>
          </cell>
          <cell r="AH152">
            <v>23275.30933279881</v>
          </cell>
          <cell r="AI152">
            <v>24111.221603668142</v>
          </cell>
          <cell r="AJ152">
            <v>24965.46560796586</v>
          </cell>
          <cell r="AK152">
            <v>26349.045946763497</v>
          </cell>
          <cell r="AL152">
            <v>27614.168229050691</v>
          </cell>
          <cell r="AM152">
            <v>27698.227635692634</v>
          </cell>
          <cell r="AN152">
            <v>29176.111633179444</v>
          </cell>
          <cell r="AO152">
            <v>30054.617077671028</v>
          </cell>
          <cell r="AP152">
            <v>29874.489357558723</v>
          </cell>
          <cell r="AQ152">
            <v>28514.605096028346</v>
          </cell>
          <cell r="AR152">
            <v>26917.471740255562</v>
          </cell>
          <cell r="AS152">
            <v>24495.331014721305</v>
          </cell>
          <cell r="AT152">
            <v>22830.312171341819</v>
          </cell>
          <cell r="AU152">
            <v>22251.045851120416</v>
          </cell>
          <cell r="AV152">
            <v>22565.626107876771</v>
          </cell>
          <cell r="AW152">
            <v>22615.074420832989</v>
          </cell>
          <cell r="AX152">
            <v>22666.100748702007</v>
          </cell>
          <cell r="AY152">
            <v>23122.004569296536</v>
          </cell>
          <cell r="AZ152">
            <v>23654.430156576491</v>
          </cell>
          <cell r="BA152">
            <v>24210.830787362251</v>
          </cell>
          <cell r="BB152">
            <v>24772.688146180135</v>
          </cell>
          <cell r="BC152">
            <v>25255.315178395271</v>
          </cell>
          <cell r="BD152">
            <v>25634.98876595285</v>
          </cell>
          <cell r="BE152">
            <v>26018.963425142854</v>
          </cell>
          <cell r="BF152">
            <v>26392.920194824099</v>
          </cell>
          <cell r="BG152" t="str">
            <v>.</v>
          </cell>
        </row>
        <row r="153">
          <cell r="D153">
            <v>482.75312630087842</v>
          </cell>
          <cell r="E153">
            <v>510.50708636144088</v>
          </cell>
          <cell r="F153">
            <v>522.30218058321225</v>
          </cell>
          <cell r="G153">
            <v>511.61190884861367</v>
          </cell>
          <cell r="H153">
            <v>654.08736257011492</v>
          </cell>
          <cell r="I153">
            <v>835.37645114804673</v>
          </cell>
          <cell r="J153">
            <v>876.1347583416391</v>
          </cell>
          <cell r="K153">
            <v>903.88902710148477</v>
          </cell>
          <cell r="L153">
            <v>901.40730236253307</v>
          </cell>
          <cell r="M153">
            <v>854.47487189749643</v>
          </cell>
          <cell r="N153">
            <v>766.27134126356395</v>
          </cell>
          <cell r="O153">
            <v>920.04619741284444</v>
          </cell>
          <cell r="P153">
            <v>886.86477302890614</v>
          </cell>
          <cell r="Q153">
            <v>801.80745675651121</v>
          </cell>
          <cell r="R153">
            <v>920.33131032489553</v>
          </cell>
          <cell r="S153">
            <v>912.05823874825774</v>
          </cell>
          <cell r="T153">
            <v>803.78748163392345</v>
          </cell>
          <cell r="U153">
            <v>807.20042577883964</v>
          </cell>
          <cell r="V153">
            <v>827.44399031795558</v>
          </cell>
          <cell r="W153">
            <v>766.46869013663502</v>
          </cell>
          <cell r="X153">
            <v>764.92313500869307</v>
          </cell>
          <cell r="Y153">
            <v>714.93501410798876</v>
          </cell>
          <cell r="Z153">
            <v>744.15039369196052</v>
          </cell>
          <cell r="AA153">
            <v>721.98785532851764</v>
          </cell>
          <cell r="AB153">
            <v>729.07197652835134</v>
          </cell>
          <cell r="AC153">
            <v>653.92657841702487</v>
          </cell>
          <cell r="AD153">
            <v>699.48321921702154</v>
          </cell>
          <cell r="AE153">
            <v>743.79865336455543</v>
          </cell>
          <cell r="AF153">
            <v>858.95120519483487</v>
          </cell>
          <cell r="AG153">
            <v>873.97533345106717</v>
          </cell>
          <cell r="AH153">
            <v>963.89563999372899</v>
          </cell>
          <cell r="AI153">
            <v>948.29218855903389</v>
          </cell>
          <cell r="AJ153">
            <v>739.96828879262819</v>
          </cell>
          <cell r="AK153">
            <v>627.98940715206516</v>
          </cell>
          <cell r="AL153">
            <v>684.22384720780713</v>
          </cell>
          <cell r="AM153">
            <v>754.75408835084784</v>
          </cell>
          <cell r="AN153">
            <v>780.68492787288142</v>
          </cell>
          <cell r="AO153">
            <v>774.61392956866837</v>
          </cell>
          <cell r="AP153">
            <v>851.33487517722449</v>
          </cell>
          <cell r="AQ153">
            <v>877.62582987409428</v>
          </cell>
          <cell r="AR153">
            <v>710.51530339075418</v>
          </cell>
          <cell r="AS153">
            <v>583.72896952591589</v>
          </cell>
          <cell r="AT153">
            <v>523.45661680123999</v>
          </cell>
          <cell r="AU153">
            <v>492.53993738683005</v>
          </cell>
          <cell r="AV153">
            <v>497.47750040480366</v>
          </cell>
          <cell r="AW153">
            <v>519.65651409788927</v>
          </cell>
          <cell r="AX153">
            <v>538.1183079796117</v>
          </cell>
          <cell r="AY153">
            <v>540.57816286624836</v>
          </cell>
          <cell r="AZ153">
            <v>525.64902233264036</v>
          </cell>
          <cell r="BA153">
            <v>537.26156649387019</v>
          </cell>
          <cell r="BB153">
            <v>533.12583938426303</v>
          </cell>
          <cell r="BC153">
            <v>527.85134479259727</v>
          </cell>
          <cell r="BD153">
            <v>522.11816915859822</v>
          </cell>
          <cell r="BE153">
            <v>516.50337091602171</v>
          </cell>
          <cell r="BF153">
            <v>512.07897603329525</v>
          </cell>
          <cell r="BG153" t="str">
            <v>.</v>
          </cell>
        </row>
        <row r="154">
          <cell r="D154">
            <v>178477</v>
          </cell>
          <cell r="E154">
            <v>178680</v>
          </cell>
          <cell r="F154">
            <v>185689</v>
          </cell>
          <cell r="G154">
            <v>184290</v>
          </cell>
          <cell r="H154">
            <v>185932</v>
          </cell>
          <cell r="I154">
            <v>185084</v>
          </cell>
          <cell r="J154">
            <v>186341</v>
          </cell>
          <cell r="K154">
            <v>186543</v>
          </cell>
          <cell r="L154">
            <v>186437</v>
          </cell>
          <cell r="M154">
            <v>186484</v>
          </cell>
          <cell r="N154">
            <v>186222</v>
          </cell>
          <cell r="O154">
            <v>187558</v>
          </cell>
          <cell r="P154">
            <v>187658</v>
          </cell>
          <cell r="Q154">
            <v>176610</v>
          </cell>
          <cell r="R154">
            <v>197082</v>
          </cell>
          <cell r="S154">
            <v>201274</v>
          </cell>
          <cell r="T154">
            <v>201523</v>
          </cell>
          <cell r="U154">
            <v>199082</v>
          </cell>
          <cell r="V154">
            <v>199330</v>
          </cell>
          <cell r="W154">
            <v>201170</v>
          </cell>
          <cell r="X154">
            <v>201406</v>
          </cell>
          <cell r="Y154">
            <v>205403</v>
          </cell>
          <cell r="Z154">
            <v>208337</v>
          </cell>
          <cell r="AA154">
            <v>212678</v>
          </cell>
          <cell r="AB154">
            <v>205524</v>
          </cell>
          <cell r="AC154">
            <v>213301</v>
          </cell>
          <cell r="AD154">
            <v>211595</v>
          </cell>
          <cell r="AE154">
            <v>205590</v>
          </cell>
          <cell r="AF154">
            <v>201966</v>
          </cell>
          <cell r="AG154">
            <v>203841</v>
          </cell>
          <cell r="AH154">
            <v>205038</v>
          </cell>
          <cell r="AI154">
            <v>201729</v>
          </cell>
          <cell r="AJ154">
            <v>208285</v>
          </cell>
          <cell r="AK154">
            <v>139434</v>
          </cell>
          <cell r="AL154">
            <v>131691</v>
          </cell>
          <cell r="AM154">
            <v>135309</v>
          </cell>
          <cell r="AN154">
            <v>139424</v>
          </cell>
          <cell r="AO154">
            <v>134407</v>
          </cell>
          <cell r="AP154">
            <v>134421</v>
          </cell>
          <cell r="AQ154">
            <v>135430</v>
          </cell>
          <cell r="AR154">
            <v>128171</v>
          </cell>
          <cell r="AS154">
            <v>116539</v>
          </cell>
          <cell r="AT154">
            <v>110398</v>
          </cell>
          <cell r="AU154">
            <v>110447</v>
          </cell>
          <cell r="AV154">
            <v>107257</v>
          </cell>
          <cell r="AW154">
            <v>104419</v>
          </cell>
          <cell r="AX154">
            <v>105990</v>
          </cell>
          <cell r="AY154">
            <v>106314</v>
          </cell>
          <cell r="AZ154">
            <v>105398</v>
          </cell>
          <cell r="BA154">
            <v>105131</v>
          </cell>
          <cell r="BB154">
            <v>104877</v>
          </cell>
          <cell r="BC154">
            <v>104051</v>
          </cell>
          <cell r="BD154">
            <v>103825</v>
          </cell>
          <cell r="BE154">
            <v>103550</v>
          </cell>
          <cell r="BF154" t="str">
            <v>.</v>
          </cell>
          <cell r="BG154" t="str">
            <v>.</v>
          </cell>
        </row>
        <row r="155">
          <cell r="D155">
            <v>7.5204639672294986</v>
          </cell>
          <cell r="E155">
            <v>4.9897642560094759</v>
          </cell>
          <cell r="F155">
            <v>8.4497406120603493</v>
          </cell>
          <cell r="G155">
            <v>9.3998709399870926</v>
          </cell>
          <cell r="H155">
            <v>12.749847615177529</v>
          </cell>
          <cell r="I155">
            <v>20.500082723069287</v>
          </cell>
          <cell r="J155">
            <v>20.300052314293037</v>
          </cell>
          <cell r="K155">
            <v>20.299951577853367</v>
          </cell>
          <cell r="L155">
            <v>18.10006357524033</v>
          </cell>
          <cell r="M155">
            <v>17.700044436376352</v>
          </cell>
          <cell r="N155">
            <v>18.76351509514318</v>
          </cell>
          <cell r="O155">
            <v>20.472041359441036</v>
          </cell>
          <cell r="P155">
            <v>16.983160482873142</v>
          </cell>
          <cell r="Q155">
            <v>15.871608698035898</v>
          </cell>
          <cell r="R155">
            <v>15.271616393077286</v>
          </cell>
          <cell r="S155">
            <v>14.543852533096633</v>
          </cell>
          <cell r="T155">
            <v>15.798679331688652</v>
          </cell>
          <cell r="U155">
            <v>17.228509204888919</v>
          </cell>
          <cell r="V155">
            <v>23.341316603789583</v>
          </cell>
          <cell r="W155">
            <v>21.862625041746846</v>
          </cell>
          <cell r="X155">
            <v>21.397776413257908</v>
          </cell>
          <cell r="Y155">
            <v>20.328286103832841</v>
          </cell>
          <cell r="Z155">
            <v>23.407520186532416</v>
          </cell>
          <cell r="AA155">
            <v>24.65811713889142</v>
          </cell>
          <cell r="AB155">
            <v>24.375261218131389</v>
          </cell>
          <cell r="AC155">
            <v>19.821543363067573</v>
          </cell>
          <cell r="AD155">
            <v>21.128718148764662</v>
          </cell>
          <cell r="AE155">
            <v>19.412795793163891</v>
          </cell>
          <cell r="AF155">
            <v>20.636881958412893</v>
          </cell>
          <cell r="AG155">
            <v>19.368288933292828</v>
          </cell>
          <cell r="AH155">
            <v>17.819401633530646</v>
          </cell>
          <cell r="AI155">
            <v>15.195346483851118</v>
          </cell>
          <cell r="AJ155">
            <v>13.085316463894658</v>
          </cell>
          <cell r="AK155">
            <v>10.677251647059316</v>
          </cell>
          <cell r="AL155">
            <v>7.3381890001645864</v>
          </cell>
          <cell r="AM155">
            <v>15.279811537264308</v>
          </cell>
          <cell r="AN155">
            <v>14.898609993704401</v>
          </cell>
          <cell r="AO155">
            <v>10.47485195162408</v>
          </cell>
          <cell r="AP155">
            <v>16.441152300611964</v>
          </cell>
          <cell r="AQ155">
            <v>27.751389106431461</v>
          </cell>
          <cell r="AR155">
            <v>17.981176582343036</v>
          </cell>
          <cell r="AS155">
            <v>5.8635368283609806</v>
          </cell>
          <cell r="AT155">
            <v>7.4744322222865316</v>
          </cell>
          <cell r="AU155">
            <v>12.062173880905659</v>
          </cell>
          <cell r="AV155">
            <v>8.1687652529094876</v>
          </cell>
          <cell r="AW155">
            <v>10.398391790431909</v>
          </cell>
          <cell r="AX155">
            <v>13.448557977555229</v>
          </cell>
          <cell r="AY155">
            <v>15.467620264604916</v>
          </cell>
          <cell r="AZ155">
            <v>12.404443222917573</v>
          </cell>
          <cell r="BA155">
            <v>12.530092909456839</v>
          </cell>
          <cell r="BB155">
            <v>12.53387101275097</v>
          </cell>
          <cell r="BC155">
            <v>12.629658367525492</v>
          </cell>
          <cell r="BD155">
            <v>12.663874893734206</v>
          </cell>
          <cell r="BE155">
            <v>12.676590577415663</v>
          </cell>
          <cell r="BF155">
            <v>12.682076842558093</v>
          </cell>
          <cell r="BG155" t="str">
            <v>.</v>
          </cell>
        </row>
        <row r="156">
          <cell r="D156">
            <v>67.499067420238035</v>
          </cell>
          <cell r="E156">
            <v>68.171342491856478</v>
          </cell>
          <cell r="F156">
            <v>65.359811527295236</v>
          </cell>
          <cell r="G156">
            <v>65.040243713326703</v>
          </cell>
          <cell r="H156">
            <v>68.250304769644941</v>
          </cell>
          <cell r="I156">
            <v>60.895498994261622</v>
          </cell>
          <cell r="J156">
            <v>61.46630994638663</v>
          </cell>
          <cell r="K156">
            <v>55.588329081632651</v>
          </cell>
          <cell r="L156">
            <v>55.87685668599611</v>
          </cell>
          <cell r="M156">
            <v>54.730358063643145</v>
          </cell>
          <cell r="N156">
            <v>54.579999566898245</v>
          </cell>
          <cell r="O156">
            <v>49.966961724597979</v>
          </cell>
          <cell r="P156">
            <v>52.900126453807495</v>
          </cell>
          <cell r="Q156">
            <v>56.577628449748161</v>
          </cell>
          <cell r="R156">
            <v>59.657453366239828</v>
          </cell>
          <cell r="S156">
            <v>59.634065818708777</v>
          </cell>
          <cell r="T156">
            <v>61.773595497318773</v>
          </cell>
          <cell r="U156">
            <v>61.713971688224461</v>
          </cell>
          <cell r="V156">
            <v>58.217328642278822</v>
          </cell>
          <cell r="W156">
            <v>61.49370218992032</v>
          </cell>
          <cell r="X156">
            <v>64.134538755993361</v>
          </cell>
          <cell r="Y156">
            <v>64.422220492731824</v>
          </cell>
          <cell r="Z156">
            <v>61.425230232997947</v>
          </cell>
          <cell r="AA156">
            <v>62.21212332327611</v>
          </cell>
          <cell r="AB156">
            <v>63.007333105361141</v>
          </cell>
          <cell r="AC156">
            <v>63.333751644432155</v>
          </cell>
          <cell r="AD156">
            <v>61.171419723124664</v>
          </cell>
          <cell r="AE156">
            <v>62.246571751603902</v>
          </cell>
          <cell r="AF156">
            <v>60.417216304335852</v>
          </cell>
          <cell r="AG156">
            <v>61.395410829656335</v>
          </cell>
          <cell r="AH156">
            <v>62.476971321768076</v>
          </cell>
          <cell r="AI156">
            <v>63.958617305869979</v>
          </cell>
          <cell r="AJ156">
            <v>67.597323084019479</v>
          </cell>
          <cell r="AK156">
            <v>74.523260022795625</v>
          </cell>
          <cell r="AL156">
            <v>77.341043232240736</v>
          </cell>
          <cell r="AM156">
            <v>74.129105815047922</v>
          </cell>
          <cell r="AN156">
            <v>73.822320039386085</v>
          </cell>
          <cell r="AO156">
            <v>79.539060827390159</v>
          </cell>
          <cell r="AP156">
            <v>74.120234402110313</v>
          </cell>
          <cell r="AQ156">
            <v>56.524275312635325</v>
          </cell>
          <cell r="AR156">
            <v>65.067803271245168</v>
          </cell>
          <cell r="AS156">
            <v>76.034084906247159</v>
          </cell>
          <cell r="AT156">
            <v>73.188416107528951</v>
          </cell>
          <cell r="AU156">
            <v>74.563287668946387</v>
          </cell>
          <cell r="AV156">
            <v>77.175598491459183</v>
          </cell>
          <cell r="AW156">
            <v>72.050754449742342</v>
          </cell>
          <cell r="AX156">
            <v>73.133790833356812</v>
          </cell>
          <cell r="AY156">
            <v>72.191492048181786</v>
          </cell>
          <cell r="AZ156">
            <v>71.356559639833335</v>
          </cell>
          <cell r="BA156">
            <v>69.557666442779905</v>
          </cell>
          <cell r="BB156">
            <v>69.548487398256896</v>
          </cell>
          <cell r="BC156">
            <v>69.512441169371868</v>
          </cell>
          <cell r="BD156">
            <v>69.533403292136583</v>
          </cell>
          <cell r="BE156">
            <v>69.572569915214032</v>
          </cell>
          <cell r="BF156">
            <v>69.59998094279895</v>
          </cell>
          <cell r="BG156" t="str">
            <v>.</v>
          </cell>
        </row>
        <row r="157">
          <cell r="D157">
            <v>5.1253176049944047</v>
          </cell>
          <cell r="E157">
            <v>6.0796456758809816</v>
          </cell>
          <cell r="F157">
            <v>6.6197467992956076</v>
          </cell>
          <cell r="G157">
            <v>7.0897967554913039</v>
          </cell>
          <cell r="H157">
            <v>4.500114288616853</v>
          </cell>
          <cell r="I157">
            <v>6.0999555907733303</v>
          </cell>
          <cell r="J157">
            <v>5.3000698694249282</v>
          </cell>
          <cell r="K157">
            <v>6.3999905517762663</v>
          </cell>
          <cell r="L157">
            <v>5.1999409199786797</v>
          </cell>
          <cell r="M157">
            <v>3.999942087930568</v>
          </cell>
          <cell r="N157">
            <v>2.7927845246553491</v>
          </cell>
          <cell r="O157">
            <v>2.7264276804750787</v>
          </cell>
          <cell r="P157">
            <v>2.300903330631038</v>
          </cell>
          <cell r="Q157">
            <v>3.366139064715977</v>
          </cell>
          <cell r="R157">
            <v>2.708496293607618</v>
          </cell>
          <cell r="S157">
            <v>2.4792736474839852</v>
          </cell>
          <cell r="T157">
            <v>1.8781853367408741</v>
          </cell>
          <cell r="U157">
            <v>1.8753243845598035</v>
          </cell>
          <cell r="V157">
            <v>2.3188927981009702</v>
          </cell>
          <cell r="W157">
            <v>2.6028165206189664</v>
          </cell>
          <cell r="X157">
            <v>2.1247860679617996</v>
          </cell>
          <cell r="Y157">
            <v>1.6738584642701695</v>
          </cell>
          <cell r="Z157">
            <v>2.353918449521101</v>
          </cell>
          <cell r="AA157">
            <v>2.5829720416508128</v>
          </cell>
          <cell r="AB157">
            <v>0.59795204984991834</v>
          </cell>
          <cell r="AC157">
            <v>1.8948639080330241</v>
          </cell>
          <cell r="AD157">
            <v>1.5145063263245975</v>
          </cell>
          <cell r="AE157">
            <v>2.1201654349950085</v>
          </cell>
          <cell r="AF157">
            <v>2.1420938281512285</v>
          </cell>
          <cell r="AG157">
            <v>2.0731290764190811</v>
          </cell>
          <cell r="AH157">
            <v>1.7703768797770412</v>
          </cell>
          <cell r="AI157">
            <v>1.4369359496157577</v>
          </cell>
          <cell r="AJ157">
            <v>1.2567749346609529</v>
          </cell>
          <cell r="AK157">
            <v>1.3783536515952046</v>
          </cell>
          <cell r="AL157">
            <v>1.2530912166737154</v>
          </cell>
          <cell r="AM157">
            <v>0.95631208338628793</v>
          </cell>
          <cell r="AN157">
            <v>1.0453780532364005</v>
          </cell>
          <cell r="AO157">
            <v>0.36124203900246848</v>
          </cell>
          <cell r="AP157">
            <v>0.37859557399326255</v>
          </cell>
          <cell r="AQ157">
            <v>0.84322226577657333</v>
          </cell>
          <cell r="AR157">
            <v>0.75785163965110836</v>
          </cell>
          <cell r="AS157">
            <v>1.2637894964915239</v>
          </cell>
          <cell r="AT157">
            <v>0.79137533843164831</v>
          </cell>
          <cell r="AU157">
            <v>0.62651404864130578</v>
          </cell>
          <cell r="AV157">
            <v>1.1022339942309143</v>
          </cell>
          <cell r="AW157">
            <v>0.65468545955526269</v>
          </cell>
          <cell r="AX157">
            <v>0.57992590962616386</v>
          </cell>
          <cell r="AY157">
            <v>0.37048675456451075</v>
          </cell>
          <cell r="AZ157">
            <v>0.1410701386135724</v>
          </cell>
          <cell r="BA157">
            <v>0.13712177146198051</v>
          </cell>
          <cell r="BB157">
            <v>0.1371631167433125</v>
          </cell>
          <cell r="BC157">
            <v>0.13670578652024376</v>
          </cell>
          <cell r="BD157">
            <v>0.13628338296711484</v>
          </cell>
          <cell r="BE157">
            <v>0.13588621357048758</v>
          </cell>
          <cell r="BF157">
            <v>0.13545559555388026</v>
          </cell>
          <cell r="BG157" t="str">
            <v>.</v>
          </cell>
        </row>
        <row r="158">
          <cell r="D158">
            <v>19.855151007538062</v>
          </cell>
          <cell r="E158">
            <v>20.759247576253074</v>
          </cell>
          <cell r="F158">
            <v>19.570701061348814</v>
          </cell>
          <cell r="G158">
            <v>18.470088591194905</v>
          </cell>
          <cell r="H158">
            <v>14.499733326560674</v>
          </cell>
          <cell r="I158">
            <v>12.504462691895752</v>
          </cell>
          <cell r="J158">
            <v>12.933567869895406</v>
          </cell>
          <cell r="K158">
            <v>17.711728788737716</v>
          </cell>
          <cell r="L158">
            <v>20.823138818784876</v>
          </cell>
          <cell r="M158">
            <v>23.569655412049944</v>
          </cell>
          <cell r="N158">
            <v>23.86370081330324</v>
          </cell>
          <cell r="O158">
            <v>26.834569235485905</v>
          </cell>
          <cell r="P158">
            <v>27.815809732688344</v>
          </cell>
          <cell r="Q158">
            <v>24.184623787499966</v>
          </cell>
          <cell r="R158">
            <v>22.362433947075285</v>
          </cell>
          <cell r="S158">
            <v>23.342808000710601</v>
          </cell>
          <cell r="T158">
            <v>20.549539834251693</v>
          </cell>
          <cell r="U158">
            <v>19.182194722326816</v>
          </cell>
          <cell r="V158">
            <v>16.122461955830612</v>
          </cell>
          <cell r="W158">
            <v>14.040856247713862</v>
          </cell>
          <cell r="X158">
            <v>12.34289876278693</v>
          </cell>
          <cell r="Y158">
            <v>13.575634939165177</v>
          </cell>
          <cell r="Z158">
            <v>12.813331130948534</v>
          </cell>
          <cell r="AA158">
            <v>10.546787496181651</v>
          </cell>
          <cell r="AB158">
            <v>12.019453626657548</v>
          </cell>
          <cell r="AC158">
            <v>14.949841084467257</v>
          </cell>
          <cell r="AD158">
            <v>16.185355801786081</v>
          </cell>
          <cell r="AE158">
            <v>16.220467020237191</v>
          </cell>
          <cell r="AF158">
            <v>16.80380790910003</v>
          </cell>
          <cell r="AG158">
            <v>17.163171160631755</v>
          </cell>
          <cell r="AH158">
            <v>17.93325016492425</v>
          </cell>
          <cell r="AI158">
            <v>19.409100260663145</v>
          </cell>
          <cell r="AJ158">
            <v>18.060585517424922</v>
          </cell>
          <cell r="AK158">
            <v>13.421134678549874</v>
          </cell>
          <cell r="AL158">
            <v>14.067676550920956</v>
          </cell>
          <cell r="AM158">
            <v>9.6347705643014887</v>
          </cell>
          <cell r="AN158">
            <v>10.233691913673111</v>
          </cell>
          <cell r="AO158">
            <v>9.6248451819832841</v>
          </cell>
          <cell r="AP158">
            <v>9.0600177232844565</v>
          </cell>
          <cell r="AQ158">
            <v>14.881113315156647</v>
          </cell>
          <cell r="AR158">
            <v>16.19316850676071</v>
          </cell>
          <cell r="AS158">
            <v>16.83858876890033</v>
          </cell>
          <cell r="AT158">
            <v>18.54577633175284</v>
          </cell>
          <cell r="AU158">
            <v>12.748024401506656</v>
          </cell>
          <cell r="AV158">
            <v>13.553402261400407</v>
          </cell>
          <cell r="AW158">
            <v>16.896168300270482</v>
          </cell>
          <cell r="AX158">
            <v>12.837725279461807</v>
          </cell>
          <cell r="AY158">
            <v>11.970400932648783</v>
          </cell>
          <cell r="AZ158">
            <v>16.097926998635511</v>
          </cell>
          <cell r="BA158">
            <v>17.775118876301267</v>
          </cell>
          <cell r="BB158">
            <v>17.780478472248831</v>
          </cell>
          <cell r="BC158">
            <v>17.721194676582392</v>
          </cell>
          <cell r="BD158">
            <v>17.666438431162089</v>
          </cell>
          <cell r="BE158">
            <v>17.614953293799818</v>
          </cell>
          <cell r="BF158">
            <v>17.582486619089053</v>
          </cell>
          <cell r="BG158" t="str">
            <v>.</v>
          </cell>
        </row>
        <row r="159">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v>47760</v>
          </cell>
          <cell r="X159">
            <v>52000</v>
          </cell>
          <cell r="Y159">
            <v>54440</v>
          </cell>
          <cell r="Z159">
            <v>64500</v>
          </cell>
          <cell r="AA159">
            <v>66500</v>
          </cell>
          <cell r="AB159">
            <v>79600</v>
          </cell>
          <cell r="AC159">
            <v>90650</v>
          </cell>
          <cell r="AD159">
            <v>106556</v>
          </cell>
          <cell r="AE159">
            <v>145288.93</v>
          </cell>
          <cell r="AF159">
            <v>158297.5</v>
          </cell>
          <cell r="AG159">
            <v>187671.6</v>
          </cell>
          <cell r="AH159">
            <v>226925.8</v>
          </cell>
          <cell r="AI159">
            <v>272425.77</v>
          </cell>
          <cell r="AJ159">
            <v>279568.8</v>
          </cell>
          <cell r="AK159">
            <v>314380</v>
          </cell>
          <cell r="AL159">
            <v>310731</v>
          </cell>
          <cell r="AM159">
            <v>318552.00348099996</v>
          </cell>
          <cell r="AN159">
            <v>296665</v>
          </cell>
          <cell r="AO159">
            <v>326205</v>
          </cell>
          <cell r="AP159">
            <v>326791.59999999998</v>
          </cell>
          <cell r="AQ159">
            <v>298620.2</v>
          </cell>
          <cell r="AR159">
            <v>280894.90000000002</v>
          </cell>
          <cell r="AS159">
            <v>295966.56400000001</v>
          </cell>
          <cell r="AT159">
            <v>297650.20500000002</v>
          </cell>
          <cell r="AU159">
            <v>286341.15300000005</v>
          </cell>
          <cell r="AV159">
            <v>281401.93599999999</v>
          </cell>
          <cell r="AW159">
            <v>316337.71400000004</v>
          </cell>
          <cell r="AX159">
            <v>362798.27799999993</v>
          </cell>
          <cell r="AY159">
            <v>402793.24600000004</v>
          </cell>
          <cell r="AZ159">
            <v>443719.45799999998</v>
          </cell>
          <cell r="BA159">
            <v>511743.87099999993</v>
          </cell>
          <cell r="BB159">
            <v>587867.92299999995</v>
          </cell>
          <cell r="BC159">
            <v>696015.84199999995</v>
          </cell>
          <cell r="BD159">
            <v>804824.80499999993</v>
          </cell>
          <cell r="BE159">
            <v>950007.1810000001</v>
          </cell>
          <cell r="BF159">
            <v>1179729.541</v>
          </cell>
          <cell r="BG159" t="str">
            <v>.</v>
          </cell>
        </row>
        <row r="160">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v>592785.45095891831</v>
          </cell>
          <cell r="X160">
            <v>513587.18100453779</v>
          </cell>
          <cell r="Y160">
            <v>401121.65260827093</v>
          </cell>
          <cell r="Z160">
            <v>391118.73101297504</v>
          </cell>
          <cell r="AA160">
            <v>332496.35581528046</v>
          </cell>
          <cell r="AB160">
            <v>333075.65955697017</v>
          </cell>
          <cell r="AC160">
            <v>299301.32877533021</v>
          </cell>
          <cell r="AD160">
            <v>288148.49725719547</v>
          </cell>
          <cell r="AE160">
            <v>327511.24960855598</v>
          </cell>
          <cell r="AF160">
            <v>314047.70542090951</v>
          </cell>
          <cell r="AG160">
            <v>344104.72172852961</v>
          </cell>
          <cell r="AH160">
            <v>379315.68184504454</v>
          </cell>
          <cell r="AI160">
            <v>409773.01527002355</v>
          </cell>
          <cell r="AJ160">
            <v>388119.12625628198</v>
          </cell>
          <cell r="AK160">
            <v>413090.78187675099</v>
          </cell>
          <cell r="AL160">
            <v>388085.78270933754</v>
          </cell>
          <cell r="AM160">
            <v>389155.60427501606</v>
          </cell>
          <cell r="AN160">
            <v>350347.54911769117</v>
          </cell>
          <cell r="AO160">
            <v>365582.1407744367</v>
          </cell>
          <cell r="AP160">
            <v>348075.41433795716</v>
          </cell>
          <cell r="AQ160">
            <v>305845.75582232018</v>
          </cell>
          <cell r="AR160">
            <v>280894.90000000002</v>
          </cell>
          <cell r="AS160">
            <v>289419.92169824732</v>
          </cell>
          <cell r="AT160">
            <v>281928.89486943238</v>
          </cell>
          <cell r="AU160">
            <v>263696.76452721504</v>
          </cell>
          <cell r="AV160">
            <v>250476.82118388277</v>
          </cell>
          <cell r="AW160">
            <v>276151.15776451037</v>
          </cell>
          <cell r="AX160">
            <v>313617.38147600583</v>
          </cell>
          <cell r="AY160">
            <v>336109.37355641124</v>
          </cell>
          <cell r="AZ160">
            <v>354425.5489673792</v>
          </cell>
          <cell r="BA160">
            <v>389717.48838877527</v>
          </cell>
          <cell r="BB160">
            <v>429359.59965350787</v>
          </cell>
          <cell r="BC160">
            <v>493541.08835962828</v>
          </cell>
          <cell r="BD160">
            <v>554074.69622739858</v>
          </cell>
          <cell r="BE160">
            <v>634975.00009976141</v>
          </cell>
          <cell r="BF160">
            <v>765552.47863285709</v>
          </cell>
          <cell r="BG160" t="str">
            <v>.</v>
          </cell>
        </row>
        <row r="161">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v>808.58700436799506</v>
          </cell>
          <cell r="X161">
            <v>822.7067050596462</v>
          </cell>
          <cell r="Y161">
            <v>728.4404897303807</v>
          </cell>
          <cell r="Z161">
            <v>816.57973363042493</v>
          </cell>
          <cell r="AA161">
            <v>723.35287655140155</v>
          </cell>
          <cell r="AB161">
            <v>756.94180296690763</v>
          </cell>
          <cell r="AC161">
            <v>721.27051821675514</v>
          </cell>
          <cell r="AD161">
            <v>698.05498961656633</v>
          </cell>
          <cell r="AE161">
            <v>777.82380118743606</v>
          </cell>
          <cell r="AF161">
            <v>738.32100446824199</v>
          </cell>
          <cell r="AG161">
            <v>791.37577694753452</v>
          </cell>
          <cell r="AH161">
            <v>804.19095680401449</v>
          </cell>
          <cell r="AI161">
            <v>950.90847848092437</v>
          </cell>
          <cell r="AJ161">
            <v>1084.0748079585244</v>
          </cell>
          <cell r="AK161">
            <v>1401.5612531040049</v>
          </cell>
          <cell r="AL161">
            <v>1532.6122340268118</v>
          </cell>
          <cell r="AM161">
            <v>1596.087860594339</v>
          </cell>
          <cell r="AN161">
            <v>1410.0717714720283</v>
          </cell>
          <cell r="AO161">
            <v>1776.4641172818663</v>
          </cell>
          <cell r="AP161">
            <v>1898.7037585772136</v>
          </cell>
          <cell r="AQ161">
            <v>1475.8337451813779</v>
          </cell>
          <cell r="AR161">
            <v>1350.8264283962433</v>
          </cell>
          <cell r="AS161">
            <v>1472.0676630772675</v>
          </cell>
          <cell r="AT161">
            <v>1322.2727393882856</v>
          </cell>
          <cell r="AU161">
            <v>1280.0516462147123</v>
          </cell>
          <cell r="AV161">
            <v>1209.8018902128799</v>
          </cell>
          <cell r="AW161">
            <v>1132.4772949799972</v>
          </cell>
          <cell r="AX161">
            <v>1288.6970103129415</v>
          </cell>
          <cell r="AY161">
            <v>1467.7271201263229</v>
          </cell>
          <cell r="AZ161">
            <v>1668.8571890644978</v>
          </cell>
          <cell r="BA161">
            <v>1938.4405340685951</v>
          </cell>
          <cell r="BB161">
            <v>2244.6727337545558</v>
          </cell>
          <cell r="BC161">
            <v>2660.9595425218254</v>
          </cell>
          <cell r="BD161">
            <v>3085.0878693701529</v>
          </cell>
          <cell r="BE161">
            <v>3635.6013235444138</v>
          </cell>
          <cell r="BF161">
            <v>4507.2847837970439</v>
          </cell>
          <cell r="BG161" t="str">
            <v>.</v>
          </cell>
        </row>
        <row r="162">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v>2850.7112572143246</v>
          </cell>
          <cell r="X162">
            <v>2469.8459722353614</v>
          </cell>
          <cell r="Y162">
            <v>1928.9981033661672</v>
          </cell>
          <cell r="Z162">
            <v>1880.893951770317</v>
          </cell>
          <cell r="AA162">
            <v>1598.9783537569451</v>
          </cell>
          <cell r="AB162">
            <v>1601.7642313372903</v>
          </cell>
          <cell r="AC162">
            <v>1439.3431314125996</v>
          </cell>
          <cell r="AD162">
            <v>1385.7090513130784</v>
          </cell>
          <cell r="AE162">
            <v>1575.0049273529571</v>
          </cell>
          <cell r="AF162">
            <v>1510.2586065455894</v>
          </cell>
          <cell r="AG162">
            <v>1654.8031033914563</v>
          </cell>
          <cell r="AH162">
            <v>1824.1329683857814</v>
          </cell>
          <cell r="AI162">
            <v>1970.6025943168249</v>
          </cell>
          <cell r="AJ162">
            <v>1866.4688220150808</v>
          </cell>
          <cell r="AK162">
            <v>1986.5577676418584</v>
          </cell>
          <cell r="AL162">
            <v>1866.3084725590065</v>
          </cell>
          <cell r="AM162">
            <v>1871.4532553392805</v>
          </cell>
          <cell r="AN162">
            <v>1684.8249237420407</v>
          </cell>
          <cell r="AO162">
            <v>1758.0882298246956</v>
          </cell>
          <cell r="AP162">
            <v>1673.8982044981419</v>
          </cell>
          <cell r="AQ162">
            <v>1470.8153475823672</v>
          </cell>
          <cell r="AR162">
            <v>1350.8264283962433</v>
          </cell>
          <cell r="AS162">
            <v>1391.8233443695979</v>
          </cell>
          <cell r="AT162">
            <v>1355.7989202302188</v>
          </cell>
          <cell r="AU162">
            <v>1268.1204201498249</v>
          </cell>
          <cell r="AV162">
            <v>1204.5455782780991</v>
          </cell>
          <cell r="AW162">
            <v>1328.0137237825286</v>
          </cell>
          <cell r="AX162">
            <v>1508.1891743218373</v>
          </cell>
          <cell r="AY162">
            <v>1616.3533927875005</v>
          </cell>
          <cell r="AZ162">
            <v>1704.4360664575349</v>
          </cell>
          <cell r="BA162">
            <v>1874.1553617518996</v>
          </cell>
          <cell r="BB162">
            <v>2064.794677644873</v>
          </cell>
          <cell r="BC162">
            <v>2373.4441090088544</v>
          </cell>
          <cell r="BD162">
            <v>2664.5508443534936</v>
          </cell>
          <cell r="BE162">
            <v>3053.6012277391465</v>
          </cell>
          <cell r="BF162">
            <v>3681.5496488598178</v>
          </cell>
          <cell r="BG162" t="str">
            <v>.</v>
          </cell>
        </row>
        <row r="163">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v>2.6669644851463024</v>
          </cell>
          <cell r="X163">
            <v>2.394371385420119</v>
          </cell>
          <cell r="Y163">
            <v>2.0963216111887779</v>
          </cell>
          <cell r="Z163">
            <v>2.1086579322197547</v>
          </cell>
          <cell r="AA163">
            <v>1.8029913823469239</v>
          </cell>
          <cell r="AB163">
            <v>1.7544270327280789</v>
          </cell>
          <cell r="AC163">
            <v>1.5533876102215474</v>
          </cell>
          <cell r="AD163">
            <v>1.4960552977171944</v>
          </cell>
          <cell r="AE163">
            <v>1.6447874773796185</v>
          </cell>
          <cell r="AF163">
            <v>1.5138710264800594</v>
          </cell>
          <cell r="AG163">
            <v>1.6094557355421002</v>
          </cell>
          <cell r="AH163">
            <v>1.6998093044278257</v>
          </cell>
          <cell r="AI163">
            <v>1.7668033107436514</v>
          </cell>
          <cell r="AJ163">
            <v>1.6010399903789436</v>
          </cell>
          <cell r="AK163">
            <v>1.6426215943868925</v>
          </cell>
          <cell r="AL163">
            <v>1.4727238188909577</v>
          </cell>
          <cell r="AM163">
            <v>1.4133332612259124</v>
          </cell>
          <cell r="AN163">
            <v>1.2230099595757209</v>
          </cell>
          <cell r="AO163">
            <v>1.2702581555690367</v>
          </cell>
          <cell r="AP163">
            <v>1.201721138369537</v>
          </cell>
          <cell r="AQ163">
            <v>1.1300839600125687</v>
          </cell>
          <cell r="AR163">
            <v>1.031768732387941</v>
          </cell>
          <cell r="AS163">
            <v>1.0456357968351671</v>
          </cell>
          <cell r="AT163">
            <v>1.0341876346197627</v>
          </cell>
          <cell r="AU163">
            <v>0.94663755753021628</v>
          </cell>
          <cell r="AV163">
            <v>0.86363525208400416</v>
          </cell>
          <cell r="AW163">
            <v>0.92015896287090715</v>
          </cell>
          <cell r="AX163">
            <v>1.022710649371912</v>
          </cell>
          <cell r="AY163">
            <v>1.0501682383127193</v>
          </cell>
          <cell r="AZ163">
            <v>1.0582297204348459</v>
          </cell>
          <cell r="BA163">
            <v>1.120210679538677</v>
          </cell>
          <cell r="BB163">
            <v>1.1946374929304386</v>
          </cell>
          <cell r="BC163">
            <v>1.3410294507403022</v>
          </cell>
          <cell r="BD163">
            <v>1.4731006774229323</v>
          </cell>
          <cell r="BE163">
            <v>1.6518470839994792</v>
          </cell>
          <cell r="BF163">
            <v>1.9512110759268912</v>
          </cell>
          <cell r="BG163" t="str">
            <v>.</v>
          </cell>
        </row>
        <row r="164">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v>-13.36035994578908</v>
          </cell>
          <cell r="Y164">
            <v>-21.898040402077946</v>
          </cell>
          <cell r="Z164">
            <v>-2.4937376305299019</v>
          </cell>
          <cell r="AA164">
            <v>-14.988383462450393</v>
          </cell>
          <cell r="AB164">
            <v>0.17422859876743413</v>
          </cell>
          <cell r="AC164">
            <v>-10.140137777273727</v>
          </cell>
          <cell r="AD164">
            <v>-3.7262886749515833</v>
          </cell>
          <cell r="AE164">
            <v>13.660578738408669</v>
          </cell>
          <cell r="AF164">
            <v>-4.1108646508290043</v>
          </cell>
          <cell r="AG164">
            <v>9.5708441070554873</v>
          </cell>
          <cell r="AH164">
            <v>10.232629165807694</v>
          </cell>
          <cell r="AI164">
            <v>8.0295476519268263</v>
          </cell>
          <cell r="AJ164">
            <v>-5.2843618800697651</v>
          </cell>
          <cell r="AK164">
            <v>6.4340183029217179</v>
          </cell>
          <cell r="AL164">
            <v>-6.0531486696001613</v>
          </cell>
          <cell r="AM164">
            <v>0.27566626074517764</v>
          </cell>
          <cell r="AN164">
            <v>-9.9723747341691205</v>
          </cell>
          <cell r="AO164">
            <v>4.3484225007744515</v>
          </cell>
          <cell r="AP164">
            <v>-4.7887258385745817</v>
          </cell>
          <cell r="AQ164">
            <v>-12.13233017217209</v>
          </cell>
          <cell r="AR164">
            <v>-8.1579866149312341</v>
          </cell>
          <cell r="AS164">
            <v>3.0349506873379672</v>
          </cell>
          <cell r="AT164">
            <v>-2.588289978402103</v>
          </cell>
          <cell r="AU164">
            <v>-6.4669250559298064</v>
          </cell>
          <cell r="AV164">
            <v>-5.0133126839968849</v>
          </cell>
          <cell r="AW164">
            <v>10.25018461160494</v>
          </cell>
          <cell r="AX164">
            <v>13.567288297753578</v>
          </cell>
          <cell r="AY164">
            <v>7.1717938510133861</v>
          </cell>
          <cell r="AZ164">
            <v>5.4494687896271543</v>
          </cell>
          <cell r="BA164">
            <v>9.9575043402540651</v>
          </cell>
          <cell r="BB164">
            <v>10.172012405352039</v>
          </cell>
          <cell r="BC164">
            <v>14.948189992238369</v>
          </cell>
          <cell r="BD164">
            <v>12.265160752666926</v>
          </cell>
          <cell r="BE164">
            <v>14.600974277150613</v>
          </cell>
          <cell r="BF164">
            <v>20.564192056786567</v>
          </cell>
          <cell r="BG164" t="str">
            <v>.</v>
          </cell>
        </row>
        <row r="165">
          <cell r="D165" t="str">
            <v>.</v>
          </cell>
          <cell r="E165" t="str">
            <v>.</v>
          </cell>
          <cell r="F165" t="str">
            <v>.</v>
          </cell>
          <cell r="G165" t="str">
            <v>.</v>
          </cell>
          <cell r="H165" t="str">
            <v>.</v>
          </cell>
          <cell r="I165" t="str">
            <v>.</v>
          </cell>
          <cell r="J165" t="str">
            <v>.</v>
          </cell>
          <cell r="K165" t="str">
            <v>.</v>
          </cell>
          <cell r="L165" t="str">
            <v>.</v>
          </cell>
          <cell r="M165" t="str">
            <v>.</v>
          </cell>
          <cell r="N165">
            <v>92110.152959516607</v>
          </cell>
          <cell r="O165">
            <v>94750.71724155829</v>
          </cell>
          <cell r="P165">
            <v>97442.666878832897</v>
          </cell>
          <cell r="Q165">
            <v>98147.149011244153</v>
          </cell>
          <cell r="R165">
            <v>100755.94577432406</v>
          </cell>
          <cell r="S165">
            <v>100500.96670199976</v>
          </cell>
          <cell r="T165">
            <v>102043.60094273071</v>
          </cell>
          <cell r="U165">
            <v>106177.62581011315</v>
          </cell>
          <cell r="V165">
            <v>106108.32979275829</v>
          </cell>
          <cell r="W165">
            <v>106889.73449370633</v>
          </cell>
          <cell r="X165">
            <v>103152.16708965137</v>
          </cell>
          <cell r="Y165">
            <v>92018.232940520742</v>
          </cell>
          <cell r="Z165">
            <v>89198.628332776861</v>
          </cell>
          <cell r="AA165">
            <v>88684.747437648955</v>
          </cell>
          <cell r="AB165">
            <v>91298.424012915333</v>
          </cell>
          <cell r="AC165">
            <v>92658.337297238875</v>
          </cell>
          <cell r="AD165">
            <v>92624.186647880502</v>
          </cell>
          <cell r="AE165">
            <v>95757.351573600565</v>
          </cell>
          <cell r="AF165">
            <v>99761.378620022253</v>
          </cell>
          <cell r="AG165">
            <v>102817.55918152556</v>
          </cell>
          <cell r="AH165">
            <v>107313.97714050073</v>
          </cell>
          <cell r="AI165">
            <v>111534.91632791849</v>
          </cell>
          <cell r="AJ165">
            <v>116578.52603502513</v>
          </cell>
          <cell r="AK165">
            <v>120938.24739856411</v>
          </cell>
          <cell r="AL165">
            <v>126724.94656631818</v>
          </cell>
          <cell r="AM165">
            <v>132414.15218063991</v>
          </cell>
          <cell r="AN165">
            <v>137760.52357958962</v>
          </cell>
          <cell r="AO165">
            <v>138404.01040661897</v>
          </cell>
          <cell r="AP165">
            <v>139291.73341905611</v>
          </cell>
          <cell r="AQ165">
            <v>130150.97989409644</v>
          </cell>
          <cell r="AR165">
            <v>130923.37323208763</v>
          </cell>
          <cell r="AS165">
            <v>133107.8515657401</v>
          </cell>
          <cell r="AT165">
            <v>131097.96277236499</v>
          </cell>
          <cell r="AU165">
            <v>133960.50157341734</v>
          </cell>
          <cell r="AV165">
            <v>139473.87804880098</v>
          </cell>
          <cell r="AW165">
            <v>144324.3806090971</v>
          </cell>
          <cell r="AX165">
            <v>147469.78289979452</v>
          </cell>
          <cell r="AY165">
            <v>153913.75722659996</v>
          </cell>
          <cell r="AZ165">
            <v>161064.84570827882</v>
          </cell>
          <cell r="BA165">
            <v>167303.82918003519</v>
          </cell>
          <cell r="BB165">
            <v>172838.59663402528</v>
          </cell>
          <cell r="BC165">
            <v>176986.72521312771</v>
          </cell>
          <cell r="BD165">
            <v>180880.43031891785</v>
          </cell>
          <cell r="BE165">
            <v>184859.80072354624</v>
          </cell>
          <cell r="BF165">
            <v>188680.2352795664</v>
          </cell>
          <cell r="BG165" t="str">
            <v>.</v>
          </cell>
        </row>
        <row r="166">
          <cell r="D166" t="str">
            <v>.</v>
          </cell>
          <cell r="E166" t="str">
            <v>.</v>
          </cell>
          <cell r="F166" t="str">
            <v>.</v>
          </cell>
          <cell r="G166" t="str">
            <v>.</v>
          </cell>
          <cell r="H166" t="str">
            <v>.</v>
          </cell>
          <cell r="I166" t="str">
            <v>.</v>
          </cell>
          <cell r="J166" t="str">
            <v>.</v>
          </cell>
          <cell r="K166" t="str">
            <v>.</v>
          </cell>
          <cell r="L166" t="str">
            <v>.</v>
          </cell>
          <cell r="M166" t="str">
            <v>.</v>
          </cell>
          <cell r="N166">
            <v>8599.4868660366883</v>
          </cell>
          <cell r="O166">
            <v>8845.4127841954341</v>
          </cell>
          <cell r="P166">
            <v>9102.0828831845301</v>
          </cell>
          <cell r="Q166">
            <v>9181.6725509264725</v>
          </cell>
          <cell r="R166">
            <v>9444.6052246745148</v>
          </cell>
          <cell r="S166">
            <v>9437.8510062201658</v>
          </cell>
          <cell r="T166">
            <v>9599.0768639115213</v>
          </cell>
          <cell r="U166">
            <v>10004.731653218822</v>
          </cell>
          <cell r="V166">
            <v>10013.538429552953</v>
          </cell>
          <cell r="W166">
            <v>10197.729446258418</v>
          </cell>
          <cell r="X166">
            <v>9943.3474464835872</v>
          </cell>
          <cell r="Y166">
            <v>8870.5952667901311</v>
          </cell>
          <cell r="Z166">
            <v>8602.1501590869539</v>
          </cell>
          <cell r="AA166">
            <v>8562.3510020348458</v>
          </cell>
          <cell r="AB166">
            <v>8826.7708120735806</v>
          </cell>
          <cell r="AC166">
            <v>8970.7281704642119</v>
          </cell>
          <cell r="AD166">
            <v>8982.838592987624</v>
          </cell>
          <cell r="AE166">
            <v>9305.4255720867368</v>
          </cell>
          <cell r="AF166">
            <v>9717.1088903131476</v>
          </cell>
          <cell r="AG166">
            <v>10043.199793458536</v>
          </cell>
          <cell r="AH166">
            <v>10509.674069243831</v>
          </cell>
          <cell r="AI166">
            <v>10948.130971284874</v>
          </cell>
          <cell r="AJ166">
            <v>11475.836653508546</v>
          </cell>
          <cell r="AK166">
            <v>11939.150655287038</v>
          </cell>
          <cell r="AL166">
            <v>12538.153358655169</v>
          </cell>
          <cell r="AM166">
            <v>13127.123913709278</v>
          </cell>
          <cell r="AN166">
            <v>13678.429407279211</v>
          </cell>
          <cell r="AO166">
            <v>13763.627526320081</v>
          </cell>
          <cell r="AP166">
            <v>13876.182974363113</v>
          </cell>
          <cell r="AQ166">
            <v>12985.685411951574</v>
          </cell>
          <cell r="AR166">
            <v>13092.307210902178</v>
          </cell>
          <cell r="AS166">
            <v>13348.525442557753</v>
          </cell>
          <cell r="AT166">
            <v>13215.038198441247</v>
          </cell>
          <cell r="AU166">
            <v>13540.825960344533</v>
          </cell>
          <cell r="AV166">
            <v>14136.150651763221</v>
          </cell>
          <cell r="AW166">
            <v>14662.599822848937</v>
          </cell>
          <cell r="AX166">
            <v>15026.435428141398</v>
          </cell>
          <cell r="AY166">
            <v>15730.984072304951</v>
          </cell>
          <cell r="AZ166">
            <v>16479.916713756709</v>
          </cell>
          <cell r="BA166">
            <v>17133.733206624718</v>
          </cell>
          <cell r="BB166">
            <v>17714.074553206665</v>
          </cell>
          <cell r="BC166">
            <v>18199.257552101986</v>
          </cell>
          <cell r="BD166">
            <v>18661.414512182771</v>
          </cell>
          <cell r="BE166">
            <v>19137.511954910871</v>
          </cell>
          <cell r="BF166">
            <v>19581.974753128623</v>
          </cell>
          <cell r="BG166" t="str">
            <v>.</v>
          </cell>
        </row>
        <row r="167">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v>271.96982262301867</v>
          </cell>
          <cell r="X167">
            <v>238.08066601150509</v>
          </cell>
          <cell r="Y167">
            <v>185.95620561881034</v>
          </cell>
          <cell r="Z167">
            <v>181.38992167104129</v>
          </cell>
          <cell r="AA167">
            <v>154.37845069298376</v>
          </cell>
          <cell r="AB167">
            <v>154.85925324397067</v>
          </cell>
          <cell r="AC167">
            <v>139.35017994664514</v>
          </cell>
          <cell r="AD167">
            <v>134.38823265577599</v>
          </cell>
          <cell r="AE167">
            <v>153.05447452656335</v>
          </cell>
          <cell r="AF167">
            <v>147.10449610196875</v>
          </cell>
          <cell r="AG167">
            <v>161.64085510777076</v>
          </cell>
          <cell r="AH167">
            <v>178.6444176940451</v>
          </cell>
          <cell r="AI167">
            <v>193.43194046521222</v>
          </cell>
          <cell r="AJ167">
            <v>183.7327340532365</v>
          </cell>
          <cell r="AK167">
            <v>196.11506685012907</v>
          </cell>
          <cell r="AL167">
            <v>184.65237096199129</v>
          </cell>
          <cell r="AM167">
            <v>185.53000851479402</v>
          </cell>
          <cell r="AN167">
            <v>167.28855396455899</v>
          </cell>
          <cell r="AO167">
            <v>174.83360115522572</v>
          </cell>
          <cell r="AP167">
            <v>166.7530240017563</v>
          </cell>
          <cell r="AQ167">
            <v>146.7491479381568</v>
          </cell>
          <cell r="AR167">
            <v>135.08233215026038</v>
          </cell>
          <cell r="AS167">
            <v>139.57696037703377</v>
          </cell>
          <cell r="AT167">
            <v>136.66829095855763</v>
          </cell>
          <cell r="AU167">
            <v>128.18254414042295</v>
          </cell>
          <cell r="AV167">
            <v>122.08478031632993</v>
          </cell>
          <cell r="AW167">
            <v>134.91922645983823</v>
          </cell>
          <cell r="AX167">
            <v>153.67695534459594</v>
          </cell>
          <cell r="AY167">
            <v>165.2017983013794</v>
          </cell>
          <cell r="AZ167">
            <v>174.39537656788306</v>
          </cell>
          <cell r="BA167">
            <v>191.93390918427474</v>
          </cell>
          <cell r="BB167">
            <v>211.61897613825693</v>
          </cell>
          <cell r="BC167">
            <v>244.0574035897663</v>
          </cell>
          <cell r="BD167">
            <v>274.90142359566579</v>
          </cell>
          <cell r="BE167">
            <v>316.12243317724693</v>
          </cell>
          <cell r="BF167">
            <v>382.08566026825326</v>
          </cell>
          <cell r="BG167" t="str">
            <v>.</v>
          </cell>
        </row>
        <row r="168">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v>80800</v>
          </cell>
          <cell r="AA168">
            <v>78000</v>
          </cell>
          <cell r="AB168">
            <v>74500</v>
          </cell>
          <cell r="AC168">
            <v>70500</v>
          </cell>
          <cell r="AD168">
            <v>64300</v>
          </cell>
          <cell r="AE168">
            <v>49540</v>
          </cell>
          <cell r="AF168">
            <v>60770</v>
          </cell>
          <cell r="AG168">
            <v>50914</v>
          </cell>
          <cell r="AH168">
            <v>50041</v>
          </cell>
          <cell r="AI168">
            <v>49488</v>
          </cell>
          <cell r="AJ168">
            <v>43608</v>
          </cell>
          <cell r="AK168">
            <v>36277</v>
          </cell>
          <cell r="AL168">
            <v>26373</v>
          </cell>
          <cell r="AM168">
            <v>23561</v>
          </cell>
          <cell r="AN168">
            <v>22937</v>
          </cell>
          <cell r="AO168">
            <v>20101</v>
          </cell>
          <cell r="AP168">
            <v>18545</v>
          </cell>
          <cell r="AQ168">
            <v>19404</v>
          </cell>
          <cell r="AR168">
            <v>19822</v>
          </cell>
          <cell r="AS168">
            <v>19338</v>
          </cell>
          <cell r="AT168">
            <v>18651</v>
          </cell>
          <cell r="AU168">
            <v>18073</v>
          </cell>
          <cell r="AV168">
            <v>17479</v>
          </cell>
          <cell r="AW168">
            <v>17392</v>
          </cell>
          <cell r="AX168">
            <v>17893</v>
          </cell>
          <cell r="AY168">
            <v>18648</v>
          </cell>
          <cell r="AZ168">
            <v>19233</v>
          </cell>
          <cell r="BA168">
            <v>20294</v>
          </cell>
          <cell r="BB168">
            <v>20828</v>
          </cell>
          <cell r="BC168">
            <v>21798</v>
          </cell>
          <cell r="BD168">
            <v>22584</v>
          </cell>
          <cell r="BE168">
            <v>23201</v>
          </cell>
          <cell r="BF168" t="str">
            <v>.</v>
          </cell>
          <cell r="BG168" t="str">
            <v>.</v>
          </cell>
        </row>
        <row r="169">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v>7.6035136454071095</v>
          </cell>
          <cell r="AE169">
            <v>22.772282100226086</v>
          </cell>
          <cell r="AF169">
            <v>19.347999810483426</v>
          </cell>
          <cell r="AG169">
            <v>21.00581547767483</v>
          </cell>
          <cell r="AH169">
            <v>12.362988254310441</v>
          </cell>
          <cell r="AI169">
            <v>10.508029560083715</v>
          </cell>
          <cell r="AJ169">
            <v>11.118010506482278</v>
          </cell>
          <cell r="AK169">
            <v>10.303772504612253</v>
          </cell>
          <cell r="AL169">
            <v>11.861063106030619</v>
          </cell>
          <cell r="AM169">
            <v>8.4318590705715213</v>
          </cell>
          <cell r="AN169">
            <v>8.9955335370147154</v>
          </cell>
          <cell r="AO169">
            <v>12.122744899679649</v>
          </cell>
          <cell r="AP169">
            <v>14.757723270732786</v>
          </cell>
          <cell r="AQ169">
            <v>12.674996534058982</v>
          </cell>
          <cell r="AR169">
            <v>12.102711725987191</v>
          </cell>
          <cell r="AS169">
            <v>12.287274450366628</v>
          </cell>
          <cell r="AT169">
            <v>5.8438367277455763</v>
          </cell>
          <cell r="AU169">
            <v>11.084329188267255</v>
          </cell>
          <cell r="AV169">
            <v>7.7589931719588465</v>
          </cell>
          <cell r="AW169">
            <v>9.7522513550186414</v>
          </cell>
          <cell r="AX169">
            <v>13.374801630122404</v>
          </cell>
          <cell r="AY169">
            <v>15.335604460458107</v>
          </cell>
          <cell r="AZ169">
            <v>15.079212505483591</v>
          </cell>
          <cell r="BA169">
            <v>20.424367720468513</v>
          </cell>
          <cell r="BB169">
            <v>25.885749850651408</v>
          </cell>
          <cell r="BC169">
            <v>33.583468348698887</v>
          </cell>
          <cell r="BD169">
            <v>38.868418077646112</v>
          </cell>
          <cell r="BE169">
            <v>45.03689430532841</v>
          </cell>
          <cell r="BF169">
            <v>49.004979523522842</v>
          </cell>
          <cell r="BG169" t="str">
            <v>.</v>
          </cell>
        </row>
        <row r="170">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v>53.199256728856192</v>
          </cell>
          <cell r="AE170">
            <v>45.948864101346196</v>
          </cell>
          <cell r="AF170">
            <v>45.391114831251286</v>
          </cell>
          <cell r="AG170">
            <v>46.684847361028531</v>
          </cell>
          <cell r="AH170">
            <v>48.674324382683679</v>
          </cell>
          <cell r="AI170">
            <v>47.909149648394745</v>
          </cell>
          <cell r="AJ170">
            <v>49.264277564797929</v>
          </cell>
          <cell r="AK170">
            <v>48.761371588523446</v>
          </cell>
          <cell r="AL170">
            <v>49.423134479662473</v>
          </cell>
          <cell r="AM170">
            <v>48.146612899625943</v>
          </cell>
          <cell r="AN170">
            <v>51.189556415255602</v>
          </cell>
          <cell r="AO170">
            <v>46.362256863015588</v>
          </cell>
          <cell r="AP170">
            <v>48.105061452007945</v>
          </cell>
          <cell r="AQ170">
            <v>50.425523792429303</v>
          </cell>
          <cell r="AR170">
            <v>56.352749729525165</v>
          </cell>
          <cell r="AS170">
            <v>50.643423356430219</v>
          </cell>
          <cell r="AT170">
            <v>47.689934565978206</v>
          </cell>
          <cell r="AU170">
            <v>48.958469829169118</v>
          </cell>
          <cell r="AV170">
            <v>49.769520775436312</v>
          </cell>
          <cell r="AW170">
            <v>48.211001802965548</v>
          </cell>
          <cell r="AX170">
            <v>49.655275651556437</v>
          </cell>
          <cell r="AY170">
            <v>42.407587936566337</v>
          </cell>
          <cell r="AZ170">
            <v>43.614079912628036</v>
          </cell>
          <cell r="BA170">
            <v>45.11132503626996</v>
          </cell>
          <cell r="BB170">
            <v>40.809592021233655</v>
          </cell>
          <cell r="BC170">
            <v>36.311005834835576</v>
          </cell>
          <cell r="BD170">
            <v>32.903323972476223</v>
          </cell>
          <cell r="BE170">
            <v>29.09369702964382</v>
          </cell>
          <cell r="BF170">
            <v>25.34348175655288</v>
          </cell>
          <cell r="BG170" t="str">
            <v>.</v>
          </cell>
        </row>
        <row r="171">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v>3.333458463155524</v>
          </cell>
          <cell r="AE171">
            <v>4.2523198429501825</v>
          </cell>
          <cell r="AF171">
            <v>2.0481687960959585</v>
          </cell>
          <cell r="AG171">
            <v>4.0192495827818382</v>
          </cell>
          <cell r="AH171">
            <v>2.8719960445220423</v>
          </cell>
          <cell r="AI171">
            <v>5.7190058980768619</v>
          </cell>
          <cell r="AJ171">
            <v>6.368734895358708</v>
          </cell>
          <cell r="AK171">
            <v>6.6295565875691835</v>
          </cell>
          <cell r="AL171">
            <v>6.993508854925965</v>
          </cell>
          <cell r="AM171">
            <v>4.616636630846731</v>
          </cell>
          <cell r="AN171">
            <v>8.1386498605413848</v>
          </cell>
          <cell r="AO171">
            <v>5.2056222314188929</v>
          </cell>
          <cell r="AP171">
            <v>2.553309203786144</v>
          </cell>
          <cell r="AQ171">
            <v>3.8820548643393846</v>
          </cell>
          <cell r="AR171">
            <v>2.073373350673152</v>
          </cell>
          <cell r="AS171">
            <v>1.3085988321302404</v>
          </cell>
          <cell r="AT171">
            <v>2.1115446569237202</v>
          </cell>
          <cell r="AU171">
            <v>2.3161902962652379</v>
          </cell>
          <cell r="AV171">
            <v>1.0700143157508339</v>
          </cell>
          <cell r="AW171">
            <v>1.2101105339592861</v>
          </cell>
          <cell r="AX171">
            <v>1.1311883900397124</v>
          </cell>
          <cell r="AY171">
            <v>1.6362280314898823</v>
          </cell>
          <cell r="AZ171">
            <v>4.5354332872190604</v>
          </cell>
          <cell r="BA171">
            <v>3.6002580673799609</v>
          </cell>
          <cell r="BB171">
            <v>3.3582543336013928</v>
          </cell>
          <cell r="BC171">
            <v>3.0288247375840625</v>
          </cell>
          <cell r="BD171">
            <v>2.9211450559106464</v>
          </cell>
          <cell r="BE171">
            <v>2.2508356176309783</v>
          </cell>
          <cell r="BF171">
            <v>1.9858873738247773</v>
          </cell>
          <cell r="BG171" t="str">
            <v>.</v>
          </cell>
        </row>
        <row r="172">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v>
          </cell>
          <cell r="AB172" t="str">
            <v>.</v>
          </cell>
          <cell r="AC172" t="str">
            <v>.</v>
          </cell>
          <cell r="AD172">
            <v>35.86377116258118</v>
          </cell>
          <cell r="AE172">
            <v>27.026533955477543</v>
          </cell>
          <cell r="AF172">
            <v>33.212716562169334</v>
          </cell>
          <cell r="AG172">
            <v>28.290087578514807</v>
          </cell>
          <cell r="AH172">
            <v>36.090691318483842</v>
          </cell>
          <cell r="AI172">
            <v>35.863814893444676</v>
          </cell>
          <cell r="AJ172">
            <v>33.248977033361079</v>
          </cell>
          <cell r="AK172">
            <v>34.305299319295123</v>
          </cell>
          <cell r="AL172">
            <v>31.722293559380944</v>
          </cell>
          <cell r="AM172">
            <v>38.804891398955824</v>
          </cell>
          <cell r="AN172">
            <v>31.676260187188294</v>
          </cell>
          <cell r="AO172">
            <v>36.309376005885866</v>
          </cell>
          <cell r="AP172">
            <v>34.583906073473131</v>
          </cell>
          <cell r="AQ172">
            <v>33.017424809172319</v>
          </cell>
          <cell r="AR172">
            <v>29.471165193814482</v>
          </cell>
          <cell r="AS172">
            <v>35.760703361072906</v>
          </cell>
          <cell r="AT172">
            <v>44.3546840493525</v>
          </cell>
          <cell r="AU172">
            <v>37.641010686298372</v>
          </cell>
          <cell r="AV172">
            <v>41.401471736854006</v>
          </cell>
          <cell r="AW172">
            <v>40.826636308056521</v>
          </cell>
          <cell r="AX172">
            <v>35.838734328281461</v>
          </cell>
          <cell r="AY172">
            <v>40.620579571485656</v>
          </cell>
          <cell r="AZ172">
            <v>36.771274294669304</v>
          </cell>
          <cell r="BA172">
            <v>30.864049175881586</v>
          </cell>
          <cell r="BB172">
            <v>29.946403794513554</v>
          </cell>
          <cell r="BC172">
            <v>27.076701078881477</v>
          </cell>
          <cell r="BD172">
            <v>25.30711289396703</v>
          </cell>
          <cell r="BE172">
            <v>23.618573047396783</v>
          </cell>
          <cell r="BF172">
            <v>23.665651346099509</v>
          </cell>
          <cell r="BG172" t="str">
            <v>.</v>
          </cell>
        </row>
        <row r="179">
          <cell r="D179">
            <v>3340.0939517860061</v>
          </cell>
          <cell r="E179">
            <v>3776.3382000146312</v>
          </cell>
          <cell r="F179">
            <v>4009.6152404745953</v>
          </cell>
          <cell r="G179">
            <v>4282.5100435403874</v>
          </cell>
          <cell r="H179">
            <v>4526.8825774433244</v>
          </cell>
          <cell r="I179">
            <v>4556.1332590571928</v>
          </cell>
          <cell r="J179">
            <v>4827.649984512962</v>
          </cell>
          <cell r="K179">
            <v>5253.5586506664304</v>
          </cell>
          <cell r="L179">
            <v>5569.6502807595234</v>
          </cell>
          <cell r="M179">
            <v>5840.3677212014782</v>
          </cell>
          <cell r="N179">
            <v>6176.0674270028885</v>
          </cell>
          <cell r="O179">
            <v>6439.4771414970655</v>
          </cell>
          <cell r="P179">
            <v>6578.2199421408213</v>
          </cell>
          <cell r="Q179">
            <v>6436.7117941193919</v>
          </cell>
          <cell r="R179">
            <v>6702.4912340947421</v>
          </cell>
          <cell r="S179">
            <v>6923.1936394237318</v>
          </cell>
          <cell r="T179">
            <v>7357.31540154916</v>
          </cell>
          <cell r="U179">
            <v>7986.0671430773727</v>
          </cell>
          <cell r="V179">
            <v>7978.9015619136571</v>
          </cell>
          <cell r="W179">
            <v>7999.5222234804924</v>
          </cell>
          <cell r="X179">
            <v>8093.0662630355982</v>
          </cell>
          <cell r="Y179">
            <v>8074.9761953201032</v>
          </cell>
          <cell r="Z179">
            <v>7802.5350463807463</v>
          </cell>
          <cell r="AA179">
            <v>7905.0174012572425</v>
          </cell>
          <cell r="AB179">
            <v>8190.2982489688757</v>
          </cell>
          <cell r="AC179">
            <v>8199.8468022151137</v>
          </cell>
          <cell r="AD179">
            <v>8592.2145906683636</v>
          </cell>
          <cell r="AE179">
            <v>9014.3663858566906</v>
          </cell>
          <cell r="AF179">
            <v>9653.9862105306747</v>
          </cell>
          <cell r="AG179">
            <v>10044.301707601784</v>
          </cell>
          <cell r="AH179">
            <v>10535.6281338833</v>
          </cell>
          <cell r="AI179">
            <v>10946.392330331662</v>
          </cell>
          <cell r="AJ179">
            <v>11020.955979731267</v>
          </cell>
          <cell r="AK179">
            <v>11270.926356939062</v>
          </cell>
          <cell r="AL179">
            <v>12177.357338286127</v>
          </cell>
          <cell r="AM179">
            <v>12948.184268249484</v>
          </cell>
          <cell r="AN179">
            <v>13627.811197427141</v>
          </cell>
          <cell r="AO179">
            <v>14904.099646057399</v>
          </cell>
          <cell r="AP179">
            <v>15200.986452683659</v>
          </cell>
          <cell r="AQ179">
            <v>14170.782910484069</v>
          </cell>
          <cell r="AR179">
            <v>13683.892438350787</v>
          </cell>
          <cell r="AS179">
            <v>13941.371339413539</v>
          </cell>
          <cell r="AT179">
            <v>14122.112518031809</v>
          </cell>
          <cell r="AU179">
            <v>14705.899621959807</v>
          </cell>
          <cell r="AV179">
            <v>15011.824569261749</v>
          </cell>
          <cell r="AW179">
            <v>15682.531950273657</v>
          </cell>
          <cell r="AX179">
            <v>16835.42941404576</v>
          </cell>
          <cell r="AY179">
            <v>17507.019012211746</v>
          </cell>
          <cell r="AZ179">
            <v>18168.329157482742</v>
          </cell>
          <cell r="BA179">
            <v>18684.519745191534</v>
          </cell>
          <cell r="BB179">
            <v>19167.106940659865</v>
          </cell>
          <cell r="BC179">
            <v>19669.232122788166</v>
          </cell>
          <cell r="BD179">
            <v>20154.236075178069</v>
          </cell>
          <cell r="BE179">
            <v>20656.227116617534</v>
          </cell>
          <cell r="BF179">
            <v>21151.242692365355</v>
          </cell>
          <cell r="BG179" t="str">
            <v>.</v>
          </cell>
        </row>
        <row r="180">
          <cell r="D180">
            <v>16364.586618583602</v>
          </cell>
          <cell r="E180">
            <v>18323.55549955666</v>
          </cell>
          <cell r="F180">
            <v>19159.551979331474</v>
          </cell>
          <cell r="G180">
            <v>20165.894612742217</v>
          </cell>
          <cell r="H180">
            <v>21023.585747261448</v>
          </cell>
          <cell r="I180">
            <v>20896.722296633012</v>
          </cell>
          <cell r="J180">
            <v>21930.605518086621</v>
          </cell>
          <cell r="K180">
            <v>23683.561446136922</v>
          </cell>
          <cell r="L180">
            <v>24910.438803506124</v>
          </cell>
          <cell r="M180">
            <v>25871.067961326422</v>
          </cell>
          <cell r="N180">
            <v>27068.900587755525</v>
          </cell>
          <cell r="O180">
            <v>27900.318199924033</v>
          </cell>
          <cell r="P180">
            <v>28112.411450321248</v>
          </cell>
          <cell r="Q180">
            <v>27154.423893416715</v>
          </cell>
          <cell r="R180">
            <v>27985.583320506823</v>
          </cell>
          <cell r="S180">
            <v>28678.987582688416</v>
          </cell>
          <cell r="T180">
            <v>30250.999763779957</v>
          </cell>
          <cell r="U180">
            <v>32468.703064202491</v>
          </cell>
          <cell r="V180">
            <v>31930.2941829788</v>
          </cell>
          <cell r="W180">
            <v>31650.440455953769</v>
          </cell>
          <cell r="X180">
            <v>31763.922410143325</v>
          </cell>
          <cell r="Y180">
            <v>31302.603823464826</v>
          </cell>
          <cell r="Z180">
            <v>29882.977393521891</v>
          </cell>
          <cell r="AA180">
            <v>29967.880421623991</v>
          </cell>
          <cell r="AB180">
            <v>30789.900411903778</v>
          </cell>
          <cell r="AC180">
            <v>30665.096492951063</v>
          </cell>
          <cell r="AD180">
            <v>31953.196692704962</v>
          </cell>
          <cell r="AE180">
            <v>33275.623425089296</v>
          </cell>
          <cell r="AF180">
            <v>35259.263004129563</v>
          </cell>
          <cell r="AG180">
            <v>36234.854645028092</v>
          </cell>
          <cell r="AH180">
            <v>37466.671884364507</v>
          </cell>
          <cell r="AI180">
            <v>38394.922238974614</v>
          </cell>
          <cell r="AJ180">
            <v>38320.431083905656</v>
          </cell>
          <cell r="AK180">
            <v>38959.302996678394</v>
          </cell>
          <cell r="AL180">
            <v>41617.762605215736</v>
          </cell>
          <cell r="AM180">
            <v>43758.649098511276</v>
          </cell>
          <cell r="AN180">
            <v>44784.131440772733</v>
          </cell>
          <cell r="AO180">
            <v>47861.591670062291</v>
          </cell>
          <cell r="AP180">
            <v>47592.318261376517</v>
          </cell>
          <cell r="AQ180">
            <v>44394.683303521524</v>
          </cell>
          <cell r="AR180">
            <v>43031.108296700586</v>
          </cell>
          <cell r="AS180">
            <v>43703.358430763452</v>
          </cell>
          <cell r="AT180">
            <v>44035.274455976956</v>
          </cell>
          <cell r="AU180">
            <v>45416.614027053132</v>
          </cell>
          <cell r="AV180">
            <v>45851.632771111028</v>
          </cell>
          <cell r="AW180">
            <v>47407.895859352036</v>
          </cell>
          <cell r="AX180">
            <v>50195.078753863338</v>
          </cell>
          <cell r="AY180">
            <v>50981.418206790186</v>
          </cell>
          <cell r="AZ180">
            <v>52475.668892515409</v>
          </cell>
          <cell r="BA180">
            <v>53525.110928451206</v>
          </cell>
          <cell r="BB180">
            <v>54481.716414245187</v>
          </cell>
          <cell r="BC180">
            <v>55296.285454056837</v>
          </cell>
          <cell r="BD180">
            <v>56045.583164199867</v>
          </cell>
          <cell r="BE180">
            <v>56825.54184262632</v>
          </cell>
          <cell r="BF180">
            <v>57519.528292656621</v>
          </cell>
          <cell r="BG180" t="str">
            <v>.</v>
          </cell>
        </row>
        <row r="187">
          <cell r="D187">
            <v>806.69534723979609</v>
          </cell>
          <cell r="E187">
            <v>956.48334168271992</v>
          </cell>
          <cell r="F187">
            <v>1116.6831072112877</v>
          </cell>
          <cell r="G187">
            <v>1235.3597380530607</v>
          </cell>
          <cell r="H187">
            <v>1472.8885950822973</v>
          </cell>
          <cell r="I187">
            <v>1603.3249495163382</v>
          </cell>
          <cell r="J187">
            <v>1863.4333021737673</v>
          </cell>
          <cell r="K187">
            <v>2340.8460596920886</v>
          </cell>
          <cell r="L187">
            <v>2502.4764108311342</v>
          </cell>
          <cell r="M187">
            <v>3052.3119193087746</v>
          </cell>
          <cell r="N187">
            <v>3947.5176499145264</v>
          </cell>
          <cell r="O187">
            <v>4804.1027336063671</v>
          </cell>
          <cell r="P187">
            <v>6044.9679022037217</v>
          </cell>
          <cell r="Q187">
            <v>7110.108610885879</v>
          </cell>
          <cell r="R187">
            <v>8137.8371817979933</v>
          </cell>
          <cell r="S187">
            <v>9175.9052198298796</v>
          </cell>
          <cell r="T187">
            <v>9947.0941552572731</v>
          </cell>
          <cell r="U187">
            <v>11812.252423473999</v>
          </cell>
          <cell r="V187">
            <v>13189.859885243279</v>
          </cell>
          <cell r="W187">
            <v>14120.763116714095</v>
          </cell>
          <cell r="X187">
            <v>14464.30508141943</v>
          </cell>
          <cell r="Y187">
            <v>15592.092011961142</v>
          </cell>
          <cell r="Z187">
            <v>15913.328203194804</v>
          </cell>
          <cell r="AA187">
            <v>16714.791842046823</v>
          </cell>
          <cell r="AB187">
            <v>16957.965572983107</v>
          </cell>
          <cell r="AC187">
            <v>16299.668951127685</v>
          </cell>
          <cell r="AD187">
            <v>18680.018799031128</v>
          </cell>
          <cell r="AE187">
            <v>19987.253843730472</v>
          </cell>
          <cell r="AF187">
            <v>21052.306754739784</v>
          </cell>
          <cell r="AG187">
            <v>22239.666988591467</v>
          </cell>
          <cell r="AH187">
            <v>24325.125111684418</v>
          </cell>
          <cell r="AI187">
            <v>24591.835485261261</v>
          </cell>
          <cell r="AJ187">
            <v>25886.641410000004</v>
          </cell>
          <cell r="AK187">
            <v>26794.900234000001</v>
          </cell>
          <cell r="AL187">
            <v>27476.199000000004</v>
          </cell>
          <cell r="AM187">
            <v>26959.486000000001</v>
          </cell>
          <cell r="AN187">
            <v>26631.258000000002</v>
          </cell>
          <cell r="AO187">
            <v>20931.530503188718</v>
          </cell>
          <cell r="AP187">
            <v>22630.61</v>
          </cell>
          <cell r="AQ187">
            <v>21945.675752632495</v>
          </cell>
          <cell r="AR187">
            <v>21636.577832961746</v>
          </cell>
          <cell r="AS187">
            <v>21740.88872495243</v>
          </cell>
          <cell r="AT187">
            <v>20600.116848990667</v>
          </cell>
          <cell r="AU187">
            <v>20077.591999999997</v>
          </cell>
          <cell r="AV187">
            <v>18427.499</v>
          </cell>
          <cell r="AW187">
            <v>17642.219520694962</v>
          </cell>
          <cell r="AX187">
            <v>20225.931778759823</v>
          </cell>
          <cell r="AY187">
            <v>21166.019953149167</v>
          </cell>
          <cell r="AZ187">
            <v>21182.824313900725</v>
          </cell>
          <cell r="BA187">
            <v>21202.483013729725</v>
          </cell>
          <cell r="BB187" t="str">
            <v>.</v>
          </cell>
          <cell r="BC187" t="str">
            <v>.</v>
          </cell>
          <cell r="BD187" t="str">
            <v>.</v>
          </cell>
          <cell r="BE187" t="str">
            <v>.</v>
          </cell>
          <cell r="BF187" t="str">
            <v>.</v>
          </cell>
          <cell r="BG187" t="str">
            <v>.</v>
          </cell>
        </row>
        <row r="188">
          <cell r="D188">
            <v>28527.080478788917</v>
          </cell>
          <cell r="E188">
            <v>31292.457356021423</v>
          </cell>
          <cell r="F188">
            <v>33297.099646248666</v>
          </cell>
          <cell r="G188">
            <v>32856.821615700246</v>
          </cell>
          <cell r="H188">
            <v>32784.641959976529</v>
          </cell>
          <cell r="I188">
            <v>31835.852501162673</v>
          </cell>
          <cell r="J188">
            <v>31627.149019807865</v>
          </cell>
          <cell r="K188">
            <v>33050.531603628624</v>
          </cell>
          <cell r="L188">
            <v>30644.058315163737</v>
          </cell>
          <cell r="M188">
            <v>31435.715216751185</v>
          </cell>
          <cell r="N188">
            <v>33627.31659872616</v>
          </cell>
          <cell r="O188">
            <v>33849.644928560258</v>
          </cell>
          <cell r="P188">
            <v>35258.911135350427</v>
          </cell>
          <cell r="Q188">
            <v>36283.14309663936</v>
          </cell>
          <cell r="R188">
            <v>37412.323792942261</v>
          </cell>
          <cell r="S188">
            <v>38419.549386132123</v>
          </cell>
          <cell r="T188">
            <v>38960.262241053417</v>
          </cell>
          <cell r="U188">
            <v>41308.586932614278</v>
          </cell>
          <cell r="V188">
            <v>43108.610470549072</v>
          </cell>
          <cell r="W188">
            <v>42700.074953254065</v>
          </cell>
          <cell r="X188">
            <v>40439.089111986221</v>
          </cell>
          <cell r="Y188">
            <v>39675.134727398887</v>
          </cell>
          <cell r="Z188">
            <v>40196.426854385922</v>
          </cell>
          <cell r="AA188">
            <v>40379.239352510245</v>
          </cell>
          <cell r="AB188">
            <v>39512.623498713205</v>
          </cell>
          <cell r="AC188">
            <v>35667.525525566387</v>
          </cell>
          <cell r="AD188">
            <v>35926.662710925964</v>
          </cell>
          <cell r="AE188">
            <v>35551.45021407993</v>
          </cell>
          <cell r="AF188">
            <v>36396.494152081294</v>
          </cell>
          <cell r="AG188">
            <v>37183.550976997118</v>
          </cell>
          <cell r="AH188">
            <v>39143.800968775249</v>
          </cell>
          <cell r="AI188">
            <v>38598.659471456587</v>
          </cell>
          <cell r="AJ188">
            <v>38221.651097610404</v>
          </cell>
          <cell r="AK188">
            <v>37341.307223749616</v>
          </cell>
          <cell r="AL188">
            <v>35899.637085161681</v>
          </cell>
          <cell r="AM188">
            <v>32990.061516657945</v>
          </cell>
          <cell r="AN188">
            <v>29488.897008502165</v>
          </cell>
          <cell r="AO188">
            <v>22854.711973299418</v>
          </cell>
          <cell r="AP188">
            <v>23830.086817849144</v>
          </cell>
          <cell r="AQ188">
            <v>22476.049049939978</v>
          </cell>
          <cell r="AR188">
            <v>21636.577832961742</v>
          </cell>
          <cell r="AS188">
            <v>20949.412301479177</v>
          </cell>
          <cell r="AT188">
            <v>19520.583846069894</v>
          </cell>
          <cell r="AU188">
            <v>18526.122989717638</v>
          </cell>
          <cell r="AV188">
            <v>16709.416990725949</v>
          </cell>
          <cell r="AW188">
            <v>15735.474218606667</v>
          </cell>
          <cell r="AX188">
            <v>17632.144338747428</v>
          </cell>
          <cell r="AY188">
            <v>18331.41041656573</v>
          </cell>
          <cell r="AZ188">
            <v>18543.796351182496</v>
          </cell>
          <cell r="BA188">
            <v>18542.906697696781</v>
          </cell>
          <cell r="BB188" t="str">
            <v>.</v>
          </cell>
          <cell r="BC188" t="str">
            <v>.</v>
          </cell>
          <cell r="BD188" t="str">
            <v>.</v>
          </cell>
          <cell r="BE188" t="str">
            <v>.</v>
          </cell>
          <cell r="BF188" t="str">
            <v>.</v>
          </cell>
          <cell r="BG188" t="str">
            <v>.</v>
          </cell>
        </row>
        <row r="189">
          <cell r="D189">
            <v>2499.1680000000001</v>
          </cell>
          <cell r="E189">
            <v>2987.4501959898703</v>
          </cell>
          <cell r="F189">
            <v>3707.3488563492338</v>
          </cell>
          <cell r="G189">
            <v>4102.8987993138935</v>
          </cell>
          <cell r="H189">
            <v>4385.2600178368239</v>
          </cell>
          <cell r="I189">
            <v>4755.2577161675727</v>
          </cell>
          <cell r="J189">
            <v>4334.899199846217</v>
          </cell>
          <cell r="K189">
            <v>5136.62892825168</v>
          </cell>
          <cell r="L189">
            <v>5709.5538849480363</v>
          </cell>
          <cell r="M189">
            <v>7113.2320727920478</v>
          </cell>
          <cell r="N189">
            <v>8924.5840387646676</v>
          </cell>
          <cell r="O189">
            <v>8182.9409901826239</v>
          </cell>
          <cell r="P189">
            <v>8654.050617000983</v>
          </cell>
          <cell r="Q189">
            <v>9064.1538005728016</v>
          </cell>
          <cell r="R189">
            <v>8968.3601220289584</v>
          </cell>
          <cell r="S189">
            <v>9304.8380677057139</v>
          </cell>
          <cell r="T189">
            <v>12919.325735673894</v>
          </cell>
          <cell r="U189">
            <v>17646.903149894875</v>
          </cell>
          <cell r="V189">
            <v>19621.33527965581</v>
          </cell>
          <cell r="W189">
            <v>19926.834778806209</v>
          </cell>
          <cell r="X189">
            <v>23376.012019030131</v>
          </cell>
          <cell r="Y189">
            <v>24335.402224729969</v>
          </cell>
          <cell r="Z189">
            <v>25002.028562155145</v>
          </cell>
          <cell r="AA189">
            <v>20565.768570883905</v>
          </cell>
          <cell r="AB189">
            <v>20364.177623418505</v>
          </cell>
          <cell r="AC189">
            <v>19375.382159739704</v>
          </cell>
          <cell r="AD189">
            <v>23442.582150495818</v>
          </cell>
          <cell r="AE189">
            <v>22723.692090893077</v>
          </cell>
          <cell r="AF189">
            <v>23478.257113235803</v>
          </cell>
          <cell r="AG189">
            <v>23693.752584715454</v>
          </cell>
          <cell r="AH189">
            <v>22411.207952537701</v>
          </cell>
          <cell r="AI189">
            <v>22005.919844351516</v>
          </cell>
          <cell r="AJ189">
            <v>24362.751315232232</v>
          </cell>
          <cell r="AK189">
            <v>30241.527074704019</v>
          </cell>
          <cell r="AL189">
            <v>34116.243465736246</v>
          </cell>
          <cell r="AM189">
            <v>33526.695020643689</v>
          </cell>
          <cell r="AN189">
            <v>33408.507915798982</v>
          </cell>
          <cell r="AO189">
            <v>28648.213214700427</v>
          </cell>
          <cell r="AP189">
            <v>33150.145751241449</v>
          </cell>
          <cell r="AQ189">
            <v>30486.456557105634</v>
          </cell>
          <cell r="AR189">
            <v>28655.821247548833</v>
          </cell>
          <cell r="AS189">
            <v>30222.963404396232</v>
          </cell>
          <cell r="AT189">
            <v>26468.093086201552</v>
          </cell>
          <cell r="AU189">
            <v>26657.83340880978</v>
          </cell>
          <cell r="AV189">
            <v>24448.384684767159</v>
          </cell>
          <cell r="AW189">
            <v>19566.399571497699</v>
          </cell>
          <cell r="AX189">
            <v>22372.948963406252</v>
          </cell>
          <cell r="AY189">
            <v>23851.793401671035</v>
          </cell>
          <cell r="AZ189">
            <v>25370.607469457827</v>
          </cell>
          <cell r="BA189">
            <v>24812.439825794172</v>
          </cell>
          <cell r="BB189" t="str">
            <v>.</v>
          </cell>
          <cell r="BC189" t="str">
            <v>.</v>
          </cell>
          <cell r="BD189" t="str">
            <v>.</v>
          </cell>
          <cell r="BE189" t="str">
            <v>.</v>
          </cell>
          <cell r="BF189" t="str">
            <v>.</v>
          </cell>
          <cell r="BG189" t="str">
            <v>.</v>
          </cell>
        </row>
        <row r="190">
          <cell r="D190">
            <v>37781.710454657201</v>
          </cell>
          <cell r="E190">
            <v>41444.218735211471</v>
          </cell>
          <cell r="F190">
            <v>44099.198260047233</v>
          </cell>
          <cell r="G190">
            <v>43516.087167340236</v>
          </cell>
          <cell r="H190">
            <v>43420.491305180491</v>
          </cell>
          <cell r="I190">
            <v>42163.899743278824</v>
          </cell>
          <cell r="J190">
            <v>41887.489596460982</v>
          </cell>
          <cell r="K190">
            <v>43772.639697541388</v>
          </cell>
          <cell r="L190">
            <v>40585.468929426839</v>
          </cell>
          <cell r="M190">
            <v>41633.951681016071</v>
          </cell>
          <cell r="N190">
            <v>44536.542743826445</v>
          </cell>
          <cell r="O190">
            <v>44830.997852539906</v>
          </cell>
          <cell r="P190">
            <v>46697.452003642706</v>
          </cell>
          <cell r="Q190">
            <v>48053.960792847305</v>
          </cell>
          <cell r="R190">
            <v>49549.465324074248</v>
          </cell>
          <cell r="S190">
            <v>50883.45061404162</v>
          </cell>
          <cell r="T190">
            <v>51599.57915509359</v>
          </cell>
          <cell r="U190">
            <v>54709.737014256381</v>
          </cell>
          <cell r="V190">
            <v>57093.716271172867</v>
          </cell>
          <cell r="W190">
            <v>56552.645458253181</v>
          </cell>
          <cell r="X190">
            <v>53558.160535045652</v>
          </cell>
          <cell r="Y190">
            <v>52546.3674291754</v>
          </cell>
          <cell r="Z190">
            <v>53236.774855156509</v>
          </cell>
          <cell r="AA190">
            <v>53478.894579842723</v>
          </cell>
          <cell r="AB190">
            <v>52331.135022466333</v>
          </cell>
          <cell r="AC190">
            <v>47238.62727708945</v>
          </cell>
          <cell r="AD190">
            <v>47581.832608338475</v>
          </cell>
          <cell r="AE190">
            <v>47084.89532359437</v>
          </cell>
          <cell r="AF190">
            <v>48204.084699134219</v>
          </cell>
          <cell r="AG190">
            <v>49246.475037410921</v>
          </cell>
          <cell r="AH190">
            <v>51842.660709589101</v>
          </cell>
          <cell r="AI190">
            <v>51120.666805452071</v>
          </cell>
          <cell r="AJ190">
            <v>50621.351033190389</v>
          </cell>
          <cell r="AK190">
            <v>49455.409871862284</v>
          </cell>
          <cell r="AL190">
            <v>47546.039447932824</v>
          </cell>
          <cell r="AM190">
            <v>43692.552170926356</v>
          </cell>
          <cell r="AN190">
            <v>39055.555272501377</v>
          </cell>
          <cell r="AO190">
            <v>30269.137107872881</v>
          </cell>
          <cell r="AP190">
            <v>31560.93876941811</v>
          </cell>
          <cell r="AQ190">
            <v>29767.630024422197</v>
          </cell>
          <cell r="AR190">
            <v>28655.821247548829</v>
          </cell>
          <cell r="AS190">
            <v>27745.728496760712</v>
          </cell>
          <cell r="AT190">
            <v>25853.365798384071</v>
          </cell>
          <cell r="AU190">
            <v>24536.286325034947</v>
          </cell>
          <cell r="AV190">
            <v>22130.21255642136</v>
          </cell>
          <cell r="AW190">
            <v>20840.307553945655</v>
          </cell>
          <cell r="AX190">
            <v>23352.28705217857</v>
          </cell>
          <cell r="AY190">
            <v>24278.405955321807</v>
          </cell>
          <cell r="AZ190">
            <v>24559.693200692003</v>
          </cell>
          <cell r="BA190">
            <v>24558.514929735487</v>
          </cell>
          <cell r="BB190" t="str">
            <v>.</v>
          </cell>
          <cell r="BC190" t="str">
            <v>.</v>
          </cell>
          <cell r="BD190" t="str">
            <v>.</v>
          </cell>
          <cell r="BE190" t="str">
            <v>.</v>
          </cell>
          <cell r="BF190" t="str">
            <v>.</v>
          </cell>
          <cell r="BG190" t="str">
            <v>.</v>
          </cell>
        </row>
        <row r="191">
          <cell r="D191">
            <v>3.9022064126096478</v>
          </cell>
          <cell r="E191">
            <v>4.1992648923040221</v>
          </cell>
          <cell r="F191">
            <v>4.3316439929072805</v>
          </cell>
          <cell r="G191">
            <v>4.0116500465769391</v>
          </cell>
          <cell r="H191">
            <v>3.8022037975695904</v>
          </cell>
          <cell r="I191">
            <v>3.7694275502589396</v>
          </cell>
          <cell r="J191">
            <v>3.5152249905999695</v>
          </cell>
          <cell r="K191">
            <v>3.5887697668985203</v>
          </cell>
          <cell r="L191">
            <v>3.2102627408934139</v>
          </cell>
          <cell r="M191">
            <v>3.1205869642954007</v>
          </cell>
          <cell r="N191">
            <v>3.2259480100043869</v>
          </cell>
          <cell r="O191">
            <v>3.2221160533137341</v>
          </cell>
          <cell r="P191">
            <v>3.3453707257017489</v>
          </cell>
          <cell r="Q191">
            <v>3.3961634535507521</v>
          </cell>
          <cell r="R191">
            <v>3.3929339328291044</v>
          </cell>
          <cell r="S191">
            <v>3.388071164997553</v>
          </cell>
          <cell r="T191">
            <v>3.3366426324704186</v>
          </cell>
          <cell r="U191">
            <v>3.4361285839711955</v>
          </cell>
          <cell r="V191">
            <v>3.4380288850751723</v>
          </cell>
          <cell r="W191">
            <v>3.291084535221644</v>
          </cell>
          <cell r="X191">
            <v>3.0571446487212226</v>
          </cell>
          <cell r="Y191">
            <v>2.9541251092463505</v>
          </cell>
          <cell r="Z191">
            <v>2.972152611367779</v>
          </cell>
          <cell r="AA191">
            <v>3.0115063992371138</v>
          </cell>
          <cell r="AB191">
            <v>2.881147369346023</v>
          </cell>
          <cell r="AC191">
            <v>2.5259716317282694</v>
          </cell>
          <cell r="AD191">
            <v>2.5176744082322293</v>
          </cell>
          <cell r="AE191">
            <v>2.4436478599294156</v>
          </cell>
          <cell r="AF191">
            <v>2.4659572939720875</v>
          </cell>
          <cell r="AG191">
            <v>2.4818798234138049</v>
          </cell>
          <cell r="AH191">
            <v>2.5123320096430444</v>
          </cell>
          <cell r="AI191">
            <v>2.4392618158490689</v>
          </cell>
          <cell r="AJ191">
            <v>2.4094833389938195</v>
          </cell>
          <cell r="AK191">
            <v>2.3483229074474816</v>
          </cell>
          <cell r="AL191">
            <v>2.226960670921287</v>
          </cell>
          <cell r="AM191">
            <v>2.0234362146522038</v>
          </cell>
          <cell r="AN191">
            <v>1.7714144217119554</v>
          </cell>
          <cell r="AO191">
            <v>1.354878236342258</v>
          </cell>
          <cell r="AP191">
            <v>1.4276683072499576</v>
          </cell>
          <cell r="AQ191">
            <v>1.4254339729734975</v>
          </cell>
          <cell r="AR191">
            <v>1.349943709110357</v>
          </cell>
          <cell r="AS191">
            <v>1.2977261348638112</v>
          </cell>
          <cell r="AT191">
            <v>1.2447121287116867</v>
          </cell>
          <cell r="AU191">
            <v>1.2023339468657532</v>
          </cell>
          <cell r="AV191">
            <v>1.0824572228748557</v>
          </cell>
          <cell r="AW191">
            <v>1.0109857909464193</v>
          </cell>
          <cell r="AX191">
            <v>1.1219377904146608</v>
          </cell>
          <cell r="AY191">
            <v>1.1483736453879931</v>
          </cell>
          <cell r="AZ191">
            <v>1.1502309191817226</v>
          </cell>
          <cell r="BA191">
            <v>1.1395678035684382</v>
          </cell>
          <cell r="BB191" t="str">
            <v>.</v>
          </cell>
          <cell r="BC191" t="str">
            <v>.</v>
          </cell>
          <cell r="BD191" t="str">
            <v>.</v>
          </cell>
          <cell r="BE191" t="str">
            <v>.</v>
          </cell>
          <cell r="BF191" t="str">
            <v>.</v>
          </cell>
          <cell r="BG191" t="str">
            <v>.</v>
          </cell>
        </row>
        <row r="192">
          <cell r="D192">
            <v>8.6705471592999999</v>
          </cell>
          <cell r="E192">
            <v>9.6938657262480188</v>
          </cell>
          <cell r="F192">
            <v>6.4061517042908189</v>
          </cell>
          <cell r="G192">
            <v>-1.3222714147057002</v>
          </cell>
          <cell r="H192">
            <v>-0.21967936085828255</v>
          </cell>
          <cell r="I192">
            <v>-2.8940058579018046</v>
          </cell>
          <cell r="J192">
            <v>-0.6555611518403226</v>
          </cell>
          <cell r="K192">
            <v>4.5005086703493458</v>
          </cell>
          <cell r="L192">
            <v>-7.2811938922055948</v>
          </cell>
          <cell r="M192">
            <v>2.5833944494085159</v>
          </cell>
          <cell r="N192">
            <v>6.9716924423820048</v>
          </cell>
          <cell r="O192">
            <v>0.66115394364389957</v>
          </cell>
          <cell r="P192">
            <v>4.1633116381705859</v>
          </cell>
          <cell r="Q192">
            <v>2.9048882347987304</v>
          </cell>
          <cell r="R192">
            <v>3.1121358292895307</v>
          </cell>
          <cell r="S192">
            <v>2.6922294342482722</v>
          </cell>
          <cell r="T192">
            <v>1.4073898928040673</v>
          </cell>
          <cell r="U192">
            <v>6.027486871190435</v>
          </cell>
          <cell r="V192">
            <v>4.3575045083752872</v>
          </cell>
          <cell r="W192">
            <v>-0.94768890213733359</v>
          </cell>
          <cell r="X192">
            <v>-5.2950395139658601</v>
          </cell>
          <cell r="Y192">
            <v>-1.8891483496864869</v>
          </cell>
          <cell r="Z192">
            <v>1.3139013403955513</v>
          </cell>
          <cell r="AA192">
            <v>0.45479788237539065</v>
          </cell>
          <cell r="AB192">
            <v>-2.1461916264234104</v>
          </cell>
          <cell r="AC192">
            <v>-9.7313152928760633</v>
          </cell>
          <cell r="AD192">
            <v>0.72653536106346284</v>
          </cell>
          <cell r="AE192">
            <v>-1.0443845003502816</v>
          </cell>
          <cell r="AF192">
            <v>2.3769605259778892</v>
          </cell>
          <cell r="AG192">
            <v>2.162452300013129</v>
          </cell>
          <cell r="AH192">
            <v>5.2718203083691462</v>
          </cell>
          <cell r="AI192">
            <v>-1.3926636755421828</v>
          </cell>
          <cell r="AJ192">
            <v>-0.97673955263907208</v>
          </cell>
          <cell r="AK192">
            <v>-2.3032596671780814</v>
          </cell>
          <cell r="AL192">
            <v>-3.8607918302094424</v>
          </cell>
          <cell r="AM192">
            <v>-8.1047492530400671</v>
          </cell>
          <cell r="AN192">
            <v>-10.6127856305691</v>
          </cell>
          <cell r="AO192">
            <v>-22.497230172054227</v>
          </cell>
          <cell r="AP192">
            <v>4.2677188217870921</v>
          </cell>
          <cell r="AQ192">
            <v>-5.6820513423180952</v>
          </cell>
          <cell r="AR192">
            <v>-3.7349590006366284</v>
          </cell>
          <cell r="AS192">
            <v>-3.1759437041643412</v>
          </cell>
          <cell r="AT192">
            <v>-6.8203748861651707</v>
          </cell>
          <cell r="AU192">
            <v>-5.0944216842800589</v>
          </cell>
          <cell r="AV192">
            <v>-9.8061855683458266</v>
          </cell>
          <cell r="AW192">
            <v>-5.8287058887801946</v>
          </cell>
          <cell r="AX192">
            <v>12.053466541847291</v>
          </cell>
          <cell r="AY192">
            <v>3.9658595369006511</v>
          </cell>
          <cell r="AZ192">
            <v>1.1585902545983906</v>
          </cell>
          <cell r="BA192">
            <v>-4.7975801117927652E-3</v>
          </cell>
          <cell r="BB192" t="str">
            <v>.</v>
          </cell>
          <cell r="BC192" t="str">
            <v>.</v>
          </cell>
          <cell r="BD192" t="str">
            <v>.</v>
          </cell>
          <cell r="BE192" t="str">
            <v>.</v>
          </cell>
          <cell r="BF192" t="str">
            <v>.</v>
          </cell>
          <cell r="BG192" t="str">
            <v>.</v>
          </cell>
        </row>
        <row r="193">
          <cell r="D193">
            <v>968214.04251115001</v>
          </cell>
          <cell r="E193">
            <v>986939.85252433456</v>
          </cell>
          <cell r="F193">
            <v>1018070.6986136473</v>
          </cell>
          <cell r="G193">
            <v>1084742.852993163</v>
          </cell>
          <cell r="H193">
            <v>1141982.2191786601</v>
          </cell>
          <cell r="I193">
            <v>1118575.6771046678</v>
          </cell>
          <cell r="J193">
            <v>1191601.9517519344</v>
          </cell>
          <cell r="K193">
            <v>1219711.5596905649</v>
          </cell>
          <cell r="L193">
            <v>1264241.34736498</v>
          </cell>
          <cell r="M193">
            <v>1334170.5312935135</v>
          </cell>
          <cell r="N193">
            <v>1380572.2412670217</v>
          </cell>
          <cell r="O193">
            <v>1391352.6735461368</v>
          </cell>
          <cell r="P193">
            <v>1395882.7236956561</v>
          </cell>
          <cell r="Q193">
            <v>1414948.4101716599</v>
          </cell>
          <cell r="R193">
            <v>1460372.2413999022</v>
          </cell>
          <cell r="S193">
            <v>1501841.2582274778</v>
          </cell>
          <cell r="T193">
            <v>1546452.0728996906</v>
          </cell>
          <cell r="U193">
            <v>1592191.2023160483</v>
          </cell>
          <cell r="V193">
            <v>1660652.6058877052</v>
          </cell>
          <cell r="W193">
            <v>1718358.9437773144</v>
          </cell>
          <cell r="X193">
            <v>1751901.4207407089</v>
          </cell>
          <cell r="Y193">
            <v>1778745.4994612909</v>
          </cell>
          <cell r="Z193">
            <v>1791185.7773230914</v>
          </cell>
          <cell r="AA193">
            <v>1775818.7262491023</v>
          </cell>
          <cell r="AB193">
            <v>1816329.687930705</v>
          </cell>
          <cell r="AC193">
            <v>1870117.094100886</v>
          </cell>
          <cell r="AD193">
            <v>1889912.0733307127</v>
          </cell>
          <cell r="AE193">
            <v>1926828.1692990907</v>
          </cell>
          <cell r="AF193">
            <v>1954781.8130089582</v>
          </cell>
          <cell r="AG193">
            <v>1984240.9198392534</v>
          </cell>
          <cell r="AH193">
            <v>2063527.4522078384</v>
          </cell>
          <cell r="AI193">
            <v>2095743.3299408972</v>
          </cell>
          <cell r="AJ193">
            <v>2100921.3972954652</v>
          </cell>
          <cell r="AK193">
            <v>2105988.4786295434</v>
          </cell>
          <cell r="AL193">
            <v>2135019.2694809996</v>
          </cell>
          <cell r="AM193">
            <v>2159324.4133191719</v>
          </cell>
          <cell r="AN193">
            <v>2204766.6990741082</v>
          </cell>
          <cell r="AO193">
            <v>2234085.4178593908</v>
          </cell>
          <cell r="AP193">
            <v>2210663.2618477247</v>
          </cell>
          <cell r="AQ193">
            <v>2088320.5107232037</v>
          </cell>
          <cell r="AR193">
            <v>2122741.9376200251</v>
          </cell>
          <cell r="AS193">
            <v>2138026.4873584029</v>
          </cell>
          <cell r="AT193">
            <v>2077055.8269680443</v>
          </cell>
          <cell r="AU193">
            <v>2040721.4142956033</v>
          </cell>
          <cell r="AV193">
            <v>2044442.2272546347</v>
          </cell>
          <cell r="AW193">
            <v>2061384.8127812273</v>
          </cell>
          <cell r="AX193">
            <v>2081424.4115574108</v>
          </cell>
          <cell r="AY193">
            <v>2114155.6193689057</v>
          </cell>
          <cell r="AZ193">
            <v>2135196.7497242931</v>
          </cell>
          <cell r="BA193">
            <v>2155072.7260662373</v>
          </cell>
          <cell r="BB193">
            <v>2175356.6642900454</v>
          </cell>
          <cell r="BC193">
            <v>2192060.8222665451</v>
          </cell>
          <cell r="BD193">
            <v>2207914.1585083418</v>
          </cell>
          <cell r="BE193">
            <v>2222612.335536459</v>
          </cell>
          <cell r="BF193">
            <v>2236320.4463399234</v>
          </cell>
          <cell r="BG193" t="str">
            <v>.</v>
          </cell>
        </row>
        <row r="194">
          <cell r="D194">
            <v>17989.220791372096</v>
          </cell>
          <cell r="E194">
            <v>18251.821179031034</v>
          </cell>
          <cell r="F194">
            <v>18720.970234504272</v>
          </cell>
          <cell r="G194">
            <v>19812.14823718047</v>
          </cell>
          <cell r="H194">
            <v>20721.530934509505</v>
          </cell>
          <cell r="I194">
            <v>20175.965027771283</v>
          </cell>
          <cell r="J194">
            <v>21386.186436986307</v>
          </cell>
          <cell r="K194">
            <v>21797.924055418505</v>
          </cell>
          <cell r="L194">
            <v>22513.384311754053</v>
          </cell>
          <cell r="M194">
            <v>23690.074901736287</v>
          </cell>
          <cell r="N194">
            <v>24463.527086857754</v>
          </cell>
          <cell r="O194">
            <v>24621.222565552416</v>
          </cell>
          <cell r="P194">
            <v>24686.882200352939</v>
          </cell>
          <cell r="Q194">
            <v>25014.954894918508</v>
          </cell>
          <cell r="R194">
            <v>25812.255599918379</v>
          </cell>
          <cell r="S194">
            <v>26537.532989489489</v>
          </cell>
          <cell r="T194">
            <v>27324.309280476264</v>
          </cell>
          <cell r="U194">
            <v>28129.642332078045</v>
          </cell>
          <cell r="V194">
            <v>29324.97145272333</v>
          </cell>
          <cell r="W194">
            <v>30321.23461364055</v>
          </cell>
          <cell r="X194">
            <v>30887.273105768578</v>
          </cell>
          <cell r="Y194">
            <v>31329.455477473392</v>
          </cell>
          <cell r="Z194">
            <v>31536.571010194035</v>
          </cell>
          <cell r="AA194">
            <v>31246.920320121873</v>
          </cell>
          <cell r="AB194">
            <v>31953.220390242404</v>
          </cell>
          <cell r="AC194">
            <v>32898.937872414397</v>
          </cell>
          <cell r="AD194">
            <v>33237.813963885397</v>
          </cell>
          <cell r="AE194">
            <v>33869.126764780893</v>
          </cell>
          <cell r="AF194">
            <v>34350.644353107069</v>
          </cell>
          <cell r="AG194">
            <v>34862.436944060901</v>
          </cell>
          <cell r="AH194">
            <v>36239.0472463755</v>
          </cell>
          <cell r="AI194">
            <v>36780.461320343296</v>
          </cell>
          <cell r="AJ194">
            <v>36794.04193198654</v>
          </cell>
          <cell r="AK194">
            <v>36681.642681737867</v>
          </cell>
          <cell r="AL194">
            <v>36909.441634874689</v>
          </cell>
          <cell r="AM194">
            <v>37107.787397262997</v>
          </cell>
          <cell r="AN194">
            <v>37734.504095167897</v>
          </cell>
          <cell r="AO194">
            <v>38002.793419327791</v>
          </cell>
          <cell r="AP194">
            <v>37315.873762450639</v>
          </cell>
          <cell r="AQ194">
            <v>35051.696854781083</v>
          </cell>
          <cell r="AR194">
            <v>35479.794911214936</v>
          </cell>
          <cell r="AS194">
            <v>35598.176612694027</v>
          </cell>
          <cell r="AT194">
            <v>34423.049514627237</v>
          </cell>
          <cell r="AU194">
            <v>33649.506224534402</v>
          </cell>
          <cell r="AV194">
            <v>33631.723898768607</v>
          </cell>
          <cell r="AW194">
            <v>33943.099735244301</v>
          </cell>
          <cell r="AX194">
            <v>34331.358072779032</v>
          </cell>
          <cell r="AY194">
            <v>34920.420985874385</v>
          </cell>
          <cell r="AZ194">
            <v>35270.241351921235</v>
          </cell>
          <cell r="BA194">
            <v>35607.602868525508</v>
          </cell>
          <cell r="BB194">
            <v>35955.597138056648</v>
          </cell>
          <cell r="BC194">
            <v>36247.811823968463</v>
          </cell>
          <cell r="BD194">
            <v>36529.221944276884</v>
          </cell>
          <cell r="BE194">
            <v>36794.841781118928</v>
          </cell>
          <cell r="BF194">
            <v>37033.094002133454</v>
          </cell>
          <cell r="BG194" t="str">
            <v>.</v>
          </cell>
        </row>
        <row r="195">
          <cell r="D195">
            <v>701.97652729943013</v>
          </cell>
          <cell r="E195">
            <v>766.44231897716031</v>
          </cell>
          <cell r="F195">
            <v>810.92578257686432</v>
          </cell>
          <cell r="G195">
            <v>794.7940539847425</v>
          </cell>
          <cell r="H195">
            <v>787.8748361064778</v>
          </cell>
          <cell r="I195">
            <v>760.51838428741951</v>
          </cell>
          <cell r="J195">
            <v>751.77257016924386</v>
          </cell>
          <cell r="K195">
            <v>782.2773083123592</v>
          </cell>
          <cell r="L195">
            <v>722.73878827438364</v>
          </cell>
          <cell r="M195">
            <v>739.26938921539897</v>
          </cell>
          <cell r="N195">
            <v>789.18066523537175</v>
          </cell>
          <cell r="O195">
            <v>793.32436480676802</v>
          </cell>
          <cell r="P195">
            <v>825.86773021908277</v>
          </cell>
          <cell r="Q195">
            <v>849.54875606342728</v>
          </cell>
          <cell r="R195">
            <v>875.79277907821165</v>
          </cell>
          <cell r="S195">
            <v>899.11050311860652</v>
          </cell>
          <cell r="T195">
            <v>911.71455248044208</v>
          </cell>
          <cell r="U195">
            <v>966.57068074139522</v>
          </cell>
          <cell r="V195">
            <v>1008.2009890846763</v>
          </cell>
          <cell r="W195">
            <v>997.89746325779629</v>
          </cell>
          <cell r="X195">
            <v>944.26861688891336</v>
          </cell>
          <cell r="Y195">
            <v>925.51131085019767</v>
          </cell>
          <cell r="Z195">
            <v>937.31501881533575</v>
          </cell>
          <cell r="AA195">
            <v>941.00300500499213</v>
          </cell>
          <cell r="AB195">
            <v>920.61936869480587</v>
          </cell>
          <cell r="AC195">
            <v>831.01783779709569</v>
          </cell>
          <cell r="AD195">
            <v>836.81993602458078</v>
          </cell>
          <cell r="AE195">
            <v>827.64219136434929</v>
          </cell>
          <cell r="AF195">
            <v>847.072219951855</v>
          </cell>
          <cell r="AG195">
            <v>865.2437884650077</v>
          </cell>
          <cell r="AH195">
            <v>910.44518396035801</v>
          </cell>
          <cell r="AI195">
            <v>897.1717486802703</v>
          </cell>
          <cell r="AJ195">
            <v>886.54631009361538</v>
          </cell>
          <cell r="AK195">
            <v>861.40341792328297</v>
          </cell>
          <cell r="AL195">
            <v>821.95874906530616</v>
          </cell>
          <cell r="AM195">
            <v>750.85240865236574</v>
          </cell>
          <cell r="AN195">
            <v>668.4344475032924</v>
          </cell>
          <cell r="AO195">
            <v>514.89157724058009</v>
          </cell>
          <cell r="AP195">
            <v>532.74690327991016</v>
          </cell>
          <cell r="AQ195">
            <v>499.63879507173237</v>
          </cell>
          <cell r="AR195">
            <v>478.95725940920261</v>
          </cell>
          <cell r="AS195">
            <v>461.96684143790731</v>
          </cell>
          <cell r="AT195">
            <v>428.46787238099466</v>
          </cell>
          <cell r="AU195">
            <v>404.57943629028188</v>
          </cell>
          <cell r="AV195">
            <v>364.04902451954979</v>
          </cell>
          <cell r="AW195">
            <v>343.15991533009156</v>
          </cell>
          <cell r="AX195">
            <v>385.1764801810823</v>
          </cell>
          <cell r="AY195">
            <v>401.01691146031948</v>
          </cell>
          <cell r="AZ195">
            <v>405.6892212998157</v>
          </cell>
          <cell r="BA195">
            <v>405.77277791222832</v>
          </cell>
          <cell r="BB195" t="str">
            <v>.</v>
          </cell>
          <cell r="BC195" t="str">
            <v>.</v>
          </cell>
          <cell r="BD195" t="str">
            <v>.</v>
          </cell>
          <cell r="BE195" t="str">
            <v>.</v>
          </cell>
          <cell r="BF195" t="str">
            <v>.</v>
          </cell>
          <cell r="BG195" t="str">
            <v>.</v>
          </cell>
        </row>
        <row r="196">
          <cell r="D196">
            <v>522371</v>
          </cell>
          <cell r="E196">
            <v>526021</v>
          </cell>
          <cell r="F196">
            <v>540664</v>
          </cell>
          <cell r="G196">
            <v>547925</v>
          </cell>
          <cell r="H196">
            <v>533825</v>
          </cell>
          <cell r="I196">
            <v>458925</v>
          </cell>
          <cell r="J196">
            <v>454775</v>
          </cell>
          <cell r="K196">
            <v>475288</v>
          </cell>
          <cell r="L196">
            <v>462214</v>
          </cell>
          <cell r="M196">
            <v>463678</v>
          </cell>
          <cell r="N196">
            <v>473528</v>
          </cell>
          <cell r="O196">
            <v>477433</v>
          </cell>
          <cell r="P196">
            <v>489501</v>
          </cell>
          <cell r="Q196">
            <v>471480</v>
          </cell>
          <cell r="R196">
            <v>480676</v>
          </cell>
          <cell r="S196">
            <v>504074</v>
          </cell>
          <cell r="T196">
            <v>504190</v>
          </cell>
          <cell r="U196">
            <v>504124</v>
          </cell>
          <cell r="V196">
            <v>505868</v>
          </cell>
          <cell r="W196">
            <v>506044</v>
          </cell>
          <cell r="X196">
            <v>493128</v>
          </cell>
          <cell r="Y196">
            <v>472806</v>
          </cell>
          <cell r="Z196">
            <v>470641</v>
          </cell>
          <cell r="AA196">
            <v>450248</v>
          </cell>
          <cell r="AB196">
            <v>435554</v>
          </cell>
          <cell r="AC196">
            <v>435393</v>
          </cell>
          <cell r="AD196">
            <v>430568</v>
          </cell>
          <cell r="AE196">
            <v>419412</v>
          </cell>
          <cell r="AF196">
            <v>402229</v>
          </cell>
          <cell r="AG196">
            <v>390878</v>
          </cell>
          <cell r="AH196">
            <v>381334</v>
          </cell>
          <cell r="AI196">
            <v>373687</v>
          </cell>
          <cell r="AJ196">
            <v>361637</v>
          </cell>
          <cell r="AK196">
            <v>324640</v>
          </cell>
          <cell r="AL196">
            <v>314624</v>
          </cell>
          <cell r="AM196">
            <v>314400</v>
          </cell>
          <cell r="AN196">
            <v>309052</v>
          </cell>
          <cell r="AO196">
            <v>194961</v>
          </cell>
          <cell r="AP196">
            <v>195398</v>
          </cell>
          <cell r="AQ196">
            <v>196978</v>
          </cell>
          <cell r="AR196">
            <v>192600</v>
          </cell>
          <cell r="AS196">
            <v>192160</v>
          </cell>
          <cell r="AT196">
            <v>188870</v>
          </cell>
          <cell r="AU196">
            <v>188870</v>
          </cell>
          <cell r="AV196">
            <v>183465</v>
          </cell>
          <cell r="AW196">
            <v>178424</v>
          </cell>
          <cell r="AX196">
            <v>176257</v>
          </cell>
          <cell r="AY196">
            <v>174703</v>
          </cell>
          <cell r="AZ196">
            <v>180234</v>
          </cell>
          <cell r="BA196">
            <v>178965</v>
          </cell>
          <cell r="BB196">
            <v>177283</v>
          </cell>
          <cell r="BC196">
            <v>175896</v>
          </cell>
          <cell r="BD196">
            <v>175091</v>
          </cell>
          <cell r="BE196">
            <v>172990</v>
          </cell>
          <cell r="BF196" t="str">
            <v>.</v>
          </cell>
          <cell r="BG196" t="str">
            <v>.</v>
          </cell>
        </row>
        <row r="197">
          <cell r="D197">
            <v>15.016837603554464</v>
          </cell>
          <cell r="E197">
            <v>14.42000853127143</v>
          </cell>
          <cell r="F197">
            <v>16.879104615669224</v>
          </cell>
          <cell r="G197">
            <v>15.182755780751593</v>
          </cell>
          <cell r="H197">
            <v>15.17754767857331</v>
          </cell>
          <cell r="I197">
            <v>13.925726452502362</v>
          </cell>
          <cell r="J197">
            <v>13.071109251103763</v>
          </cell>
          <cell r="K197">
            <v>15.307412449172752</v>
          </cell>
          <cell r="L197">
            <v>16.160587108884929</v>
          </cell>
          <cell r="M197">
            <v>15.143873991985357</v>
          </cell>
          <cell r="N197">
            <v>17.483354584528968</v>
          </cell>
          <cell r="O197">
            <v>17.283681640338013</v>
          </cell>
          <cell r="P197">
            <v>16.643498277622104</v>
          </cell>
          <cell r="Q197">
            <v>18.48998715973114</v>
          </cell>
          <cell r="R197">
            <v>17.336115553413517</v>
          </cell>
          <cell r="S197">
            <v>18.759843674247094</v>
          </cell>
          <cell r="T197">
            <v>18.395050410638945</v>
          </cell>
          <cell r="U197">
            <v>20.577801262899825</v>
          </cell>
          <cell r="V197">
            <v>20.511320067137039</v>
          </cell>
          <cell r="W197">
            <v>20.457325101676563</v>
          </cell>
          <cell r="X197">
            <v>17.51781710156105</v>
          </cell>
          <cell r="Y197">
            <v>16.327487123432871</v>
          </cell>
          <cell r="Z197">
            <v>15.045452332657201</v>
          </cell>
          <cell r="AA197">
            <v>17.17871670526366</v>
          </cell>
          <cell r="AB197">
            <v>15.459841877010041</v>
          </cell>
          <cell r="AC197">
            <v>14.986140930325696</v>
          </cell>
          <cell r="AD197">
            <v>14.340815868371083</v>
          </cell>
          <cell r="AE197">
            <v>11.349953906696152</v>
          </cell>
          <cell r="AF197">
            <v>12.432839295987543</v>
          </cell>
          <cell r="AG197">
            <v>11.691821048537603</v>
          </cell>
          <cell r="AH197">
            <v>14.340404763731533</v>
          </cell>
          <cell r="AI197">
            <v>10.314209828318644</v>
          </cell>
          <cell r="AJ197">
            <v>12.387015242918746</v>
          </cell>
          <cell r="AK197">
            <v>12.924412062625013</v>
          </cell>
          <cell r="AL197">
            <v>11.693837272874012</v>
          </cell>
          <cell r="AM197">
            <v>9.0931626785181283</v>
          </cell>
          <cell r="AN197">
            <v>7.1592789945619604</v>
          </cell>
          <cell r="AO197">
            <v>13.986899838862165</v>
          </cell>
          <cell r="AP197">
            <v>12.661019829795711</v>
          </cell>
          <cell r="AQ197">
            <v>11.332739125079746</v>
          </cell>
          <cell r="AR197">
            <v>10.916749122690044</v>
          </cell>
          <cell r="AS197">
            <v>11.741087619984519</v>
          </cell>
          <cell r="AT197">
            <v>8.8683103517044195</v>
          </cell>
          <cell r="AU197">
            <v>12.507077541968183</v>
          </cell>
          <cell r="AV197">
            <v>10.924276810434231</v>
          </cell>
          <cell r="AW197">
            <v>9.724889101723484</v>
          </cell>
          <cell r="AX197">
            <v>19.093687642640688</v>
          </cell>
          <cell r="AY197">
            <v>20.678753975134015</v>
          </cell>
          <cell r="AZ197">
            <v>21.121023895954355</v>
          </cell>
          <cell r="BA197">
            <v>20.592060036377685</v>
          </cell>
          <cell r="BB197" t="str">
            <v>.</v>
          </cell>
          <cell r="BC197" t="str">
            <v>.</v>
          </cell>
          <cell r="BD197" t="str">
            <v>.</v>
          </cell>
          <cell r="BE197" t="str">
            <v>.</v>
          </cell>
          <cell r="BF197" t="str">
            <v>.</v>
          </cell>
          <cell r="BG197" t="str">
            <v>.</v>
          </cell>
        </row>
        <row r="198">
          <cell r="D198">
            <v>59.043649726629027</v>
          </cell>
          <cell r="E198">
            <v>62.254523463696195</v>
          </cell>
          <cell r="F198">
            <v>57.369346036444362</v>
          </cell>
          <cell r="G198">
            <v>58.757770726466255</v>
          </cell>
          <cell r="H198">
            <v>62.482687041316183</v>
          </cell>
          <cell r="I198">
            <v>60.99366397484917</v>
          </cell>
          <cell r="J198">
            <v>64.217277189442655</v>
          </cell>
          <cell r="K198">
            <v>63.385850224268658</v>
          </cell>
          <cell r="L198">
            <v>59.106507815226713</v>
          </cell>
          <cell r="M198">
            <v>61.783258299114443</v>
          </cell>
          <cell r="N198">
            <v>62.27469872468447</v>
          </cell>
          <cell r="O198">
            <v>59.175878908130258</v>
          </cell>
          <cell r="P198">
            <v>60.179517734188508</v>
          </cell>
          <cell r="Q198">
            <v>56.024752760588363</v>
          </cell>
          <cell r="R198">
            <v>57.855268570649656</v>
          </cell>
          <cell r="S198">
            <v>55.618434299544724</v>
          </cell>
          <cell r="T198">
            <v>57.661839176211046</v>
          </cell>
          <cell r="U198">
            <v>59.044875780379364</v>
          </cell>
          <cell r="V198">
            <v>57.792909393205598</v>
          </cell>
          <cell r="W198">
            <v>58.742355970389447</v>
          </cell>
          <cell r="X198">
            <v>61.571047031435228</v>
          </cell>
          <cell r="Y198">
            <v>64.124774349547039</v>
          </cell>
          <cell r="Z198">
            <v>63.739294117647056</v>
          </cell>
          <cell r="AA198">
            <v>62.88901213835593</v>
          </cell>
          <cell r="AB198">
            <v>65.600544537569434</v>
          </cell>
          <cell r="AC198">
            <v>67.382549612554399</v>
          </cell>
          <cell r="AD198">
            <v>69.243612584725952</v>
          </cell>
          <cell r="AE198">
            <v>75.363680448473716</v>
          </cell>
          <cell r="AF198">
            <v>73.342802621999212</v>
          </cell>
          <cell r="AG198">
            <v>74.024369997920118</v>
          </cell>
          <cell r="AH198">
            <v>71.368187514385838</v>
          </cell>
          <cell r="AI198">
            <v>72.347363141746683</v>
          </cell>
          <cell r="AJ198">
            <v>74.014000582454983</v>
          </cell>
          <cell r="AK198">
            <v>72.696635333516824</v>
          </cell>
          <cell r="AL198">
            <v>75.30292193496534</v>
          </cell>
          <cell r="AM198">
            <v>77.100875386550783</v>
          </cell>
          <cell r="AN198">
            <v>81.908820502241355</v>
          </cell>
          <cell r="AO198">
            <v>72.82737945324908</v>
          </cell>
          <cell r="AP198">
            <v>70.833518616430069</v>
          </cell>
          <cell r="AQ198">
            <v>73.891742222398094</v>
          </cell>
          <cell r="AR198">
            <v>75.083291800682147</v>
          </cell>
          <cell r="AS198">
            <v>74.777836035895575</v>
          </cell>
          <cell r="AT198">
            <v>77.0520301225108</v>
          </cell>
          <cell r="AU198">
            <v>74.999023787314741</v>
          </cell>
          <cell r="AV198">
            <v>76.411112544355589</v>
          </cell>
          <cell r="AW198">
            <v>77.553871979681574</v>
          </cell>
          <cell r="AX198">
            <v>70.791686224737006</v>
          </cell>
          <cell r="AY198">
            <v>67.582671455103267</v>
          </cell>
          <cell r="AZ198">
            <v>65.657839689171212</v>
          </cell>
          <cell r="BA198">
            <v>65.186199353754148</v>
          </cell>
          <cell r="BB198" t="str">
            <v>.</v>
          </cell>
          <cell r="BC198" t="str">
            <v>.</v>
          </cell>
          <cell r="BD198" t="str">
            <v>.</v>
          </cell>
          <cell r="BE198" t="str">
            <v>.</v>
          </cell>
          <cell r="BF198" t="str">
            <v>.</v>
          </cell>
          <cell r="BG198" t="str">
            <v>.</v>
          </cell>
        </row>
        <row r="199">
          <cell r="D199">
            <v>1.5211462374678295</v>
          </cell>
          <cell r="E199">
            <v>1.2008574467740454</v>
          </cell>
          <cell r="F199">
            <v>1.5891221903616688</v>
          </cell>
          <cell r="G199">
            <v>2.075677573902901</v>
          </cell>
          <cell r="H199">
            <v>1.7198999968442203</v>
          </cell>
          <cell r="I199">
            <v>1.7600427770279627</v>
          </cell>
          <cell r="J199">
            <v>2.0171225378383695</v>
          </cell>
          <cell r="K199">
            <v>2.0304422935636102</v>
          </cell>
          <cell r="L199">
            <v>1.9081038760128668</v>
          </cell>
          <cell r="M199">
            <v>1.2369823875723547</v>
          </cell>
          <cell r="N199">
            <v>1.4460971346236831</v>
          </cell>
          <cell r="O199">
            <v>2.3745947846671283</v>
          </cell>
          <cell r="P199">
            <v>2.8578865386101406</v>
          </cell>
          <cell r="Q199">
            <v>2.7543730872409116</v>
          </cell>
          <cell r="R199">
            <v>2.4980344333204325</v>
          </cell>
          <cell r="S199">
            <v>2.4664945139088053</v>
          </cell>
          <cell r="T199">
            <v>3.3171475888787691</v>
          </cell>
          <cell r="U199">
            <v>2.37770045623633</v>
          </cell>
          <cell r="V199">
            <v>2.5088763271241983</v>
          </cell>
          <cell r="W199">
            <v>2.3274424320449425</v>
          </cell>
          <cell r="X199">
            <v>2.773147949783624</v>
          </cell>
          <cell r="Y199">
            <v>2.3073483380533615</v>
          </cell>
          <cell r="Z199">
            <v>2.6711561866125759</v>
          </cell>
          <cell r="AA199">
            <v>2.5313346320874666</v>
          </cell>
          <cell r="AB199">
            <v>1.9465999902543616</v>
          </cell>
          <cell r="AC199">
            <v>1.0553361537311126</v>
          </cell>
          <cell r="AD199">
            <v>0.78787245407464168</v>
          </cell>
          <cell r="AE199">
            <v>0.78186074762742086</v>
          </cell>
          <cell r="AF199">
            <v>0.76575583279026604</v>
          </cell>
          <cell r="AG199">
            <v>0.76796878133222157</v>
          </cell>
          <cell r="AH199">
            <v>1.1687254375420919</v>
          </cell>
          <cell r="AI199">
            <v>0.93024857658015525</v>
          </cell>
          <cell r="AJ199">
            <v>0.81351329218698953</v>
          </cell>
          <cell r="AK199">
            <v>1.0605867506491449</v>
          </cell>
          <cell r="AL199">
            <v>0.6261930996816284</v>
          </cell>
          <cell r="AM199">
            <v>0.7697473035451764</v>
          </cell>
          <cell r="AN199">
            <v>0.59203173903634854</v>
          </cell>
          <cell r="AO199">
            <v>1.01427038967675</v>
          </cell>
          <cell r="AP199">
            <v>1.5946179156920086</v>
          </cell>
          <cell r="AQ199">
            <v>1.4467145034798725</v>
          </cell>
          <cell r="AR199">
            <v>1.4031517338173058</v>
          </cell>
          <cell r="AS199">
            <v>1.311906201817117</v>
          </cell>
          <cell r="AT199">
            <v>1.0179521258597239</v>
          </cell>
          <cell r="AU199">
            <v>1.5650034127598573</v>
          </cell>
          <cell r="AV199">
            <v>1.3982092740854308</v>
          </cell>
          <cell r="AW199">
            <v>1.2995058377798279</v>
          </cell>
          <cell r="AX199">
            <v>0.6951700043033634</v>
          </cell>
          <cell r="AY199">
            <v>0.93522646053332747</v>
          </cell>
          <cell r="AZ199">
            <v>1.9182679944918726</v>
          </cell>
          <cell r="BA199">
            <v>2.0101833843894954</v>
          </cell>
          <cell r="BB199" t="str">
            <v>.</v>
          </cell>
          <cell r="BC199" t="str">
            <v>.</v>
          </cell>
          <cell r="BD199" t="str">
            <v>.</v>
          </cell>
          <cell r="BE199" t="str">
            <v>.</v>
          </cell>
          <cell r="BF199" t="str">
            <v>.</v>
          </cell>
          <cell r="BG199" t="str">
            <v>.</v>
          </cell>
        </row>
        <row r="200">
          <cell r="D200">
            <v>24.418366432348687</v>
          </cell>
          <cell r="E200">
            <v>22.124610558258325</v>
          </cell>
          <cell r="F200">
            <v>24.162427157524739</v>
          </cell>
          <cell r="G200">
            <v>23.983795918879263</v>
          </cell>
          <cell r="H200">
            <v>20.619865283266304</v>
          </cell>
          <cell r="I200">
            <v>23.320566795620515</v>
          </cell>
          <cell r="J200">
            <v>20.694491021615192</v>
          </cell>
          <cell r="K200">
            <v>19.276295032994962</v>
          </cell>
          <cell r="L200">
            <v>22.824801199875488</v>
          </cell>
          <cell r="M200">
            <v>21.835885321327858</v>
          </cell>
          <cell r="N200">
            <v>18.795849556162889</v>
          </cell>
          <cell r="O200">
            <v>21.165844666864608</v>
          </cell>
          <cell r="P200">
            <v>20.319097449579271</v>
          </cell>
          <cell r="Q200">
            <v>22.73088699243959</v>
          </cell>
          <cell r="R200">
            <v>22.31058144261641</v>
          </cell>
          <cell r="S200">
            <v>23.15522751229938</v>
          </cell>
          <cell r="T200">
            <v>20.625962824271245</v>
          </cell>
          <cell r="U200">
            <v>17.999622500484481</v>
          </cell>
          <cell r="V200">
            <v>19.186894212533172</v>
          </cell>
          <cell r="W200">
            <v>18.472876495889047</v>
          </cell>
          <cell r="X200">
            <v>18.137987917220102</v>
          </cell>
          <cell r="Y200">
            <v>17.240390188966728</v>
          </cell>
          <cell r="Z200">
            <v>18.544097363083161</v>
          </cell>
          <cell r="AA200">
            <v>17.400936524292934</v>
          </cell>
          <cell r="AB200">
            <v>16.993013595166161</v>
          </cell>
          <cell r="AC200">
            <v>16.575973303388785</v>
          </cell>
          <cell r="AD200">
            <v>15.627699092828333</v>
          </cell>
          <cell r="AE200">
            <v>12.504504897202722</v>
          </cell>
          <cell r="AF200">
            <v>13.458602249222972</v>
          </cell>
          <cell r="AG200">
            <v>13.51584017221005</v>
          </cell>
          <cell r="AH200">
            <v>13.122682284340556</v>
          </cell>
          <cell r="AI200">
            <v>16.408178453354523</v>
          </cell>
          <cell r="AJ200">
            <v>12.785470882439252</v>
          </cell>
          <cell r="AK200">
            <v>13.318365853209015</v>
          </cell>
          <cell r="AL200">
            <v>12.37704769247904</v>
          </cell>
          <cell r="AM200">
            <v>13.036214631385885</v>
          </cell>
          <cell r="AN200">
            <v>10.339868764160343</v>
          </cell>
          <cell r="AO200">
            <v>12.171450318212012</v>
          </cell>
          <cell r="AP200">
            <v>14.910843638082225</v>
          </cell>
          <cell r="AQ200">
            <v>13.328804149042284</v>
          </cell>
          <cell r="AR200">
            <v>12.596807342810507</v>
          </cell>
          <cell r="AS200">
            <v>12.169170142302773</v>
          </cell>
          <cell r="AT200">
            <v>13.06170739992506</v>
          </cell>
          <cell r="AU200">
            <v>10.928895257957231</v>
          </cell>
          <cell r="AV200">
            <v>11.266412224469528</v>
          </cell>
          <cell r="AW200">
            <v>11.421733080815118</v>
          </cell>
          <cell r="AX200">
            <v>9.4194561283189397</v>
          </cell>
          <cell r="AY200">
            <v>10.803348109229383</v>
          </cell>
          <cell r="AZ200">
            <v>11.30286842038254</v>
          </cell>
          <cell r="BA200">
            <v>12.21155722547867</v>
          </cell>
          <cell r="BB200" t="str">
            <v>.</v>
          </cell>
          <cell r="BC200" t="str">
            <v>.</v>
          </cell>
          <cell r="BD200" t="str">
            <v>.</v>
          </cell>
          <cell r="BE200" t="str">
            <v>.</v>
          </cell>
          <cell r="BF200" t="str">
            <v>.</v>
          </cell>
          <cell r="BG200" t="str">
            <v>.</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v>12.512445859727606</v>
          </cell>
          <cell r="AB201">
            <v>16.072804081934649</v>
          </cell>
          <cell r="AC201">
            <v>20.454567703086497</v>
          </cell>
          <cell r="AD201">
            <v>28.071122247454483</v>
          </cell>
          <cell r="AE201">
            <v>31.44262127136442</v>
          </cell>
          <cell r="AF201">
            <v>34.846130642398165</v>
          </cell>
          <cell r="AG201">
            <v>46.48522205337477</v>
          </cell>
          <cell r="AH201">
            <v>60.38667964325758</v>
          </cell>
          <cell r="AI201">
            <v>77.688800860552874</v>
          </cell>
          <cell r="AJ201">
            <v>99.985202133169409</v>
          </cell>
          <cell r="AK201">
            <v>117.55766899448496</v>
          </cell>
          <cell r="AL201">
            <v>134.97361995663087</v>
          </cell>
          <cell r="AM201">
            <v>163.90422080693904</v>
          </cell>
          <cell r="AN201">
            <v>250.56772585244249</v>
          </cell>
          <cell r="AO201">
            <v>324.22979948890446</v>
          </cell>
          <cell r="AP201">
            <v>368.6333600833234</v>
          </cell>
          <cell r="AQ201">
            <v>226.9907399502564</v>
          </cell>
          <cell r="AR201">
            <v>189.27040825037992</v>
          </cell>
          <cell r="AS201">
            <v>205.94646587099678</v>
          </cell>
          <cell r="AT201">
            <v>193.05524726666323</v>
          </cell>
          <cell r="AU201">
            <v>211.82399999999998</v>
          </cell>
          <cell r="AV201">
            <v>221.05</v>
          </cell>
          <cell r="AW201">
            <v>253.739</v>
          </cell>
          <cell r="AX201">
            <v>364.16699999999997</v>
          </cell>
          <cell r="AY201">
            <v>470.21900000000005</v>
          </cell>
          <cell r="AZ201">
            <v>593.548</v>
          </cell>
          <cell r="BA201">
            <v>619.673</v>
          </cell>
          <cell r="BB201">
            <v>653.03600000000006</v>
          </cell>
          <cell r="BC201">
            <v>688.596</v>
          </cell>
          <cell r="BD201" t="str">
            <v>.</v>
          </cell>
          <cell r="BE201" t="str">
            <v>.</v>
          </cell>
          <cell r="BF201" t="str">
            <v>.</v>
          </cell>
          <cell r="BG201" t="str">
            <v>.</v>
          </cell>
        </row>
        <row r="202">
          <cell r="D202" t="str">
            <v>.</v>
          </cell>
          <cell r="E202" t="str">
            <v>.</v>
          </cell>
          <cell r="F202" t="str">
            <v>.</v>
          </cell>
          <cell r="G202" t="str">
            <v>.</v>
          </cell>
          <cell r="H202" t="str">
            <v>.</v>
          </cell>
          <cell r="I202" t="str">
            <v>.</v>
          </cell>
          <cell r="J202" t="str">
            <v>.</v>
          </cell>
          <cell r="K202" t="str">
            <v>.</v>
          </cell>
          <cell r="L202" t="str">
            <v>.</v>
          </cell>
          <cell r="M202" t="str">
            <v>.</v>
          </cell>
          <cell r="N202" t="str">
            <v>.</v>
          </cell>
          <cell r="O202" t="str">
            <v>.</v>
          </cell>
          <cell r="P202" t="str">
            <v>.</v>
          </cell>
          <cell r="Q202" t="str">
            <v>.</v>
          </cell>
          <cell r="R202" t="str">
            <v>.</v>
          </cell>
          <cell r="S202" t="str">
            <v>.</v>
          </cell>
          <cell r="T202" t="str">
            <v>.</v>
          </cell>
          <cell r="U202" t="str">
            <v>.</v>
          </cell>
          <cell r="V202" t="str">
            <v>.</v>
          </cell>
          <cell r="W202" t="str">
            <v>.</v>
          </cell>
          <cell r="X202" t="str">
            <v>.</v>
          </cell>
          <cell r="Y202" t="str">
            <v>.</v>
          </cell>
          <cell r="Z202" t="str">
            <v>.</v>
          </cell>
          <cell r="AA202">
            <v>46.617566682783355</v>
          </cell>
          <cell r="AB202">
            <v>43.955221961731439</v>
          </cell>
          <cell r="AC202">
            <v>48.608134777404779</v>
          </cell>
          <cell r="AD202">
            <v>59.24212313574143</v>
          </cell>
          <cell r="AE202">
            <v>62.713938406242015</v>
          </cell>
          <cell r="AF202">
            <v>66.316402688966477</v>
          </cell>
          <cell r="AG202">
            <v>87.16295230829823</v>
          </cell>
          <cell r="AH202">
            <v>109.27819893043623</v>
          </cell>
          <cell r="AI202">
            <v>137.43765161865826</v>
          </cell>
          <cell r="AJ202">
            <v>168.307564289205</v>
          </cell>
          <cell r="AK202">
            <v>188.61400036959643</v>
          </cell>
          <cell r="AL202">
            <v>202.8403296042849</v>
          </cell>
          <cell r="AM202">
            <v>221.5610821836006</v>
          </cell>
          <cell r="AN202">
            <v>301.31770261912789</v>
          </cell>
          <cell r="AO202">
            <v>324.60227892293864</v>
          </cell>
          <cell r="AP202">
            <v>330.24788772175481</v>
          </cell>
          <cell r="AQ202">
            <v>225.14794812463307</v>
          </cell>
          <cell r="AR202">
            <v>189.27040825037992</v>
          </cell>
          <cell r="AS202">
            <v>193.56843342291046</v>
          </cell>
          <cell r="AT202">
            <v>175.12014529060392</v>
          </cell>
          <cell r="AU202">
            <v>189.03212681214055</v>
          </cell>
          <cell r="AV202">
            <v>193.85648901440808</v>
          </cell>
          <cell r="AW202">
            <v>222.52136001551628</v>
          </cell>
          <cell r="AX202">
            <v>316.61720776144517</v>
          </cell>
          <cell r="AY202">
            <v>396.20157229696866</v>
          </cell>
          <cell r="AZ202">
            <v>483.82609213565058</v>
          </cell>
          <cell r="BA202">
            <v>492.11028129461374</v>
          </cell>
          <cell r="BB202">
            <v>503.35038695531148</v>
          </cell>
          <cell r="BC202">
            <v>518.26667631226519</v>
          </cell>
          <cell r="BD202" t="str">
            <v>.</v>
          </cell>
          <cell r="BE202" t="str">
            <v>.</v>
          </cell>
          <cell r="BF202" t="str">
            <v>.</v>
          </cell>
          <cell r="BG202" t="str">
            <v>.</v>
          </cell>
        </row>
        <row r="203">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v>27.22642424242424</v>
          </cell>
          <cell r="AD203">
            <v>35.804894736842101</v>
          </cell>
          <cell r="AE203">
            <v>38.034423407917387</v>
          </cell>
          <cell r="AF203">
            <v>41.508474576271183</v>
          </cell>
          <cell r="AG203">
            <v>49.524543274106698</v>
          </cell>
          <cell r="AH203">
            <v>55.63541518634382</v>
          </cell>
          <cell r="AI203">
            <v>69.5195576420371</v>
          </cell>
          <cell r="AJ203">
            <v>94.099291452796976</v>
          </cell>
          <cell r="AK203">
            <v>132.67910679602829</v>
          </cell>
          <cell r="AL203">
            <v>167.59206322141483</v>
          </cell>
          <cell r="AM203">
            <v>203.83054868295659</v>
          </cell>
          <cell r="AN203">
            <v>314.33339921775661</v>
          </cell>
          <cell r="AO203">
            <v>443.76135920412855</v>
          </cell>
          <cell r="AP203">
            <v>539.98763690117244</v>
          </cell>
          <cell r="AQ203">
            <v>315.33061047476053</v>
          </cell>
          <cell r="AR203">
            <v>250.67268161099253</v>
          </cell>
          <cell r="AS203">
            <v>286.29521911586397</v>
          </cell>
          <cell r="AT203">
            <v>248.04734326951461</v>
          </cell>
          <cell r="AU203">
            <v>281.24731810406962</v>
          </cell>
          <cell r="AV203">
            <v>293.27449343873423</v>
          </cell>
          <cell r="AW203">
            <v>281.41349533988131</v>
          </cell>
          <cell r="AX203">
            <v>402.82394869505174</v>
          </cell>
          <cell r="AY203">
            <v>529.88547050252862</v>
          </cell>
          <cell r="AZ203">
            <v>710.89072444413648</v>
          </cell>
          <cell r="BA203">
            <v>725.17916954409736</v>
          </cell>
          <cell r="BB203">
            <v>774.50303370795871</v>
          </cell>
          <cell r="BC203">
            <v>821.43747068286552</v>
          </cell>
          <cell r="BD203" t="str">
            <v>.</v>
          </cell>
          <cell r="BE203" t="str">
            <v>.</v>
          </cell>
          <cell r="BF203" t="str">
            <v>.</v>
          </cell>
          <cell r="BG203" t="str">
            <v>.</v>
          </cell>
        </row>
        <row r="204">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v>61.741032624042589</v>
          </cell>
          <cell r="AB204">
            <v>58.214981738601999</v>
          </cell>
          <cell r="AC204">
            <v>64.377372064637811</v>
          </cell>
          <cell r="AD204">
            <v>78.461192153819525</v>
          </cell>
          <cell r="AE204">
            <v>83.059318463998437</v>
          </cell>
          <cell r="AF204">
            <v>87.830478364302337</v>
          </cell>
          <cell r="AG204">
            <v>115.43997392000296</v>
          </cell>
          <cell r="AH204">
            <v>144.72975157994335</v>
          </cell>
          <cell r="AI204">
            <v>182.02457005318624</v>
          </cell>
          <cell r="AJ204">
            <v>222.9091640145752</v>
          </cell>
          <cell r="AK204">
            <v>249.80332477265932</v>
          </cell>
          <cell r="AL204">
            <v>268.64489716480352</v>
          </cell>
          <cell r="AM204">
            <v>293.43895395483821</v>
          </cell>
          <cell r="AN204">
            <v>399.06986639179905</v>
          </cell>
          <cell r="AO204">
            <v>429.90832252557931</v>
          </cell>
          <cell r="AP204">
            <v>437.3854548993508</v>
          </cell>
          <cell r="AQ204">
            <v>298.18945516804592</v>
          </cell>
          <cell r="AR204">
            <v>250.67268161099253</v>
          </cell>
          <cell r="AS204">
            <v>256.36505320562935</v>
          </cell>
          <cell r="AT204">
            <v>231.93185258009922</v>
          </cell>
          <cell r="AU204">
            <v>250.35709795661288</v>
          </cell>
          <cell r="AV204">
            <v>256.7465585251415</v>
          </cell>
          <cell r="AW204">
            <v>294.71076089731315</v>
          </cell>
          <cell r="AX204">
            <v>419.33276969928505</v>
          </cell>
          <cell r="AY204">
            <v>524.73554373481045</v>
          </cell>
          <cell r="AZ204">
            <v>640.78682489325286</v>
          </cell>
          <cell r="BA204">
            <v>651.75853426212007</v>
          </cell>
          <cell r="BB204">
            <v>666.64510556295807</v>
          </cell>
          <cell r="BC204">
            <v>686.40047190552309</v>
          </cell>
          <cell r="BD204" t="str">
            <v>.</v>
          </cell>
          <cell r="BE204" t="str">
            <v>.</v>
          </cell>
          <cell r="BF204" t="str">
            <v>.</v>
          </cell>
          <cell r="BG204" t="str">
            <v>.</v>
          </cell>
        </row>
        <row r="205">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v>0.48950549890567835</v>
          </cell>
          <cell r="AB205">
            <v>0.45161392430772523</v>
          </cell>
          <cell r="AC205">
            <v>0.50395554215198601</v>
          </cell>
          <cell r="AD205">
            <v>0.60005045282982872</v>
          </cell>
          <cell r="AE205">
            <v>0.58290505133668447</v>
          </cell>
          <cell r="AF205">
            <v>0.57865050099756743</v>
          </cell>
          <cell r="AG205">
            <v>0.74113909039820547</v>
          </cell>
          <cell r="AH205">
            <v>0.88152056196277906</v>
          </cell>
          <cell r="AI205">
            <v>1.0413886440982001</v>
          </cell>
          <cell r="AJ205">
            <v>1.1907181942845335</v>
          </cell>
          <cell r="AK205">
            <v>1.2306287437328649</v>
          </cell>
          <cell r="AL205">
            <v>1.2216209059703038</v>
          </cell>
          <cell r="AM205">
            <v>1.2054234332909746</v>
          </cell>
          <cell r="AN205">
            <v>1.4651493995969589</v>
          </cell>
          <cell r="AO205">
            <v>1.4351523234733641</v>
          </cell>
          <cell r="AP205">
            <v>1.5138179237452369</v>
          </cell>
          <cell r="AQ205">
            <v>1.2056920758326075</v>
          </cell>
          <cell r="AR205">
            <v>1.0551436273346886</v>
          </cell>
          <cell r="AS205">
            <v>1.0143766449843783</v>
          </cell>
          <cell r="AT205">
            <v>0.88211030354353426</v>
          </cell>
          <cell r="AU205">
            <v>0.92959946438668239</v>
          </cell>
          <cell r="AV205">
            <v>0.93593223147795213</v>
          </cell>
          <cell r="AW205">
            <v>1.0433208044432305</v>
          </cell>
          <cell r="AX205">
            <v>1.4544756978701139</v>
          </cell>
          <cell r="AY205">
            <v>1.7394222835923545</v>
          </cell>
          <cell r="AZ205">
            <v>2.0289956544631784</v>
          </cell>
          <cell r="BA205">
            <v>1.986541470298602</v>
          </cell>
          <cell r="BB205">
            <v>1.9663224118862628</v>
          </cell>
          <cell r="BC205">
            <v>1.9661779558355343</v>
          </cell>
          <cell r="BD205" t="str">
            <v>.</v>
          </cell>
          <cell r="BE205" t="str">
            <v>.</v>
          </cell>
          <cell r="BF205" t="str">
            <v>.</v>
          </cell>
          <cell r="BG205" t="str">
            <v>.</v>
          </cell>
        </row>
        <row r="206">
          <cell r="D206" t="str">
            <v>.</v>
          </cell>
          <cell r="E206" t="str">
            <v>.</v>
          </cell>
          <cell r="F206" t="str">
            <v>.</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v>
          </cell>
          <cell r="X206" t="str">
            <v>.</v>
          </cell>
          <cell r="Y206" t="str">
            <v>.</v>
          </cell>
          <cell r="Z206" t="str">
            <v>.</v>
          </cell>
          <cell r="AA206" t="str">
            <v>.</v>
          </cell>
          <cell r="AB206">
            <v>-5.7110332230943417</v>
          </cell>
          <cell r="AC206">
            <v>10.585574609825166</v>
          </cell>
          <cell r="AD206">
            <v>21.876972665241624</v>
          </cell>
          <cell r="AE206">
            <v>5.8603829281162367</v>
          </cell>
          <cell r="AF206">
            <v>5.7442800982913544</v>
          </cell>
          <cell r="AG206">
            <v>31.434982559450763</v>
          </cell>
          <cell r="AH206">
            <v>25.372301002283226</v>
          </cell>
          <cell r="AI206">
            <v>25.768591506662396</v>
          </cell>
          <cell r="AJ206">
            <v>22.461030370483925</v>
          </cell>
          <cell r="AK206">
            <v>12.065076317959544</v>
          </cell>
          <cell r="AL206">
            <v>7.5425626977909666</v>
          </cell>
          <cell r="AM206">
            <v>9.2293049492857104</v>
          </cell>
          <cell r="AN206">
            <v>35.997576672529298</v>
          </cell>
          <cell r="AO206">
            <v>7.7275832456624505</v>
          </cell>
          <cell r="AP206">
            <v>1.7392388055773589</v>
          </cell>
          <cell r="AQ206">
            <v>-31.824560732897723</v>
          </cell>
          <cell r="AR206">
            <v>-15.935095199887305</v>
          </cell>
          <cell r="AS206">
            <v>2.2708384328335329</v>
          </cell>
          <cell r="AT206">
            <v>-9.530628422249265</v>
          </cell>
          <cell r="AU206">
            <v>7.9442496455506717</v>
          </cell>
          <cell r="AV206">
            <v>2.5521387732477807</v>
          </cell>
          <cell r="AW206">
            <v>14.786645083094285</v>
          </cell>
          <cell r="AX206">
            <v>42.286209170826417</v>
          </cell>
          <cell r="AY206">
            <v>25.135830455395293</v>
          </cell>
          <cell r="AZ206">
            <v>22.116146417764316</v>
          </cell>
          <cell r="BA206">
            <v>1.7122245562235072</v>
          </cell>
          <cell r="BB206">
            <v>2.2840623510502533</v>
          </cell>
          <cell r="BC206">
            <v>2.963400792672477</v>
          </cell>
          <cell r="BD206" t="str">
            <v>.</v>
          </cell>
          <cell r="BE206" t="str">
            <v>.</v>
          </cell>
          <cell r="BF206" t="str">
            <v>.</v>
          </cell>
          <cell r="BG206" t="str">
            <v>.</v>
          </cell>
        </row>
        <row r="207">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v>23988.398119329839</v>
          </cell>
          <cell r="Y207">
            <v>20965.843321634326</v>
          </cell>
          <cell r="Z207">
            <v>14235.825442023704</v>
          </cell>
          <cell r="AA207">
            <v>12612.93954042778</v>
          </cell>
          <cell r="AB207">
            <v>12890.431097278324</v>
          </cell>
          <cell r="AC207">
            <v>12774.414939407983</v>
          </cell>
          <cell r="AD207">
            <v>13075.765843321631</v>
          </cell>
          <cell r="AE207">
            <v>14249.202039600028</v>
          </cell>
          <cell r="AF207">
            <v>15178.502085954568</v>
          </cell>
          <cell r="AG207">
            <v>15576.02013111714</v>
          </cell>
          <cell r="AH207">
            <v>16418.193497119399</v>
          </cell>
          <cell r="AI207">
            <v>17479.023905701608</v>
          </cell>
          <cell r="AJ207">
            <v>18720.564201046291</v>
          </cell>
          <cell r="AK207">
            <v>20298.837163101776</v>
          </cell>
          <cell r="AL207">
            <v>21990.856234686438</v>
          </cell>
          <cell r="AM207">
            <v>24343.22627640553</v>
          </cell>
          <cell r="AN207">
            <v>27237.486259188128</v>
          </cell>
          <cell r="AO207">
            <v>29955.588371631009</v>
          </cell>
          <cell r="AP207">
            <v>28892.870670816494</v>
          </cell>
          <cell r="AQ207">
            <v>24731.808489504008</v>
          </cell>
          <cell r="AR207">
            <v>23757.209456327397</v>
          </cell>
          <cell r="AS207">
            <v>25273.162042248863</v>
          </cell>
          <cell r="AT207">
            <v>26292.840209257665</v>
          </cell>
          <cell r="AU207">
            <v>26931.71710482749</v>
          </cell>
          <cell r="AV207">
            <v>27432.174028210044</v>
          </cell>
          <cell r="AW207">
            <v>28247.376994901002</v>
          </cell>
          <cell r="AX207">
            <v>28830.510562214418</v>
          </cell>
          <cell r="AY207">
            <v>30167.231309184826</v>
          </cell>
          <cell r="AZ207">
            <v>31581.478426713984</v>
          </cell>
          <cell r="BA207">
            <v>32808.705179668497</v>
          </cell>
          <cell r="BB207">
            <v>33903.143326503392</v>
          </cell>
          <cell r="BC207">
            <v>34910.394039782361</v>
          </cell>
          <cell r="BD207">
            <v>35948.616365902795</v>
          </cell>
          <cell r="BE207">
            <v>37019.156896727371</v>
          </cell>
          <cell r="BF207">
            <v>38122.812617282652</v>
          </cell>
          <cell r="BG207" t="str">
            <v>.</v>
          </cell>
        </row>
        <row r="208">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v>9007.5245899800047</v>
          </cell>
          <cell r="Y208">
            <v>7909.9047799838308</v>
          </cell>
          <cell r="Z208">
            <v>5445.2888042876257</v>
          </cell>
          <cell r="AA208">
            <v>4920.605760732411</v>
          </cell>
          <cell r="AB208">
            <v>5113.7447217042927</v>
          </cell>
          <cell r="AC208">
            <v>5140.493791450971</v>
          </cell>
          <cell r="AD208">
            <v>5321.3612133220486</v>
          </cell>
          <cell r="AE208">
            <v>5856.9974238455316</v>
          </cell>
          <cell r="AF208">
            <v>6298.0839926799617</v>
          </cell>
          <cell r="AG208">
            <v>6515.8000966815071</v>
          </cell>
          <cell r="AH208">
            <v>6934.4920378116685</v>
          </cell>
          <cell r="AI208">
            <v>7477.0175410453048</v>
          </cell>
          <cell r="AJ208">
            <v>8102.8249531120673</v>
          </cell>
          <cell r="AK208">
            <v>8871.5281768453733</v>
          </cell>
          <cell r="AL208">
            <v>9717.5679340196366</v>
          </cell>
          <cell r="AM208">
            <v>10873.579576283879</v>
          </cell>
          <cell r="AN208">
            <v>12276.531523349029</v>
          </cell>
          <cell r="AO208">
            <v>13609.83558643405</v>
          </cell>
          <cell r="AP208">
            <v>13267.456024436739</v>
          </cell>
          <cell r="AQ208">
            <v>11546.193764626136</v>
          </cell>
          <cell r="AR208">
            <v>11327.585651721365</v>
          </cell>
          <cell r="AS208">
            <v>12275.527080858677</v>
          </cell>
          <cell r="AT208">
            <v>12928.891505056261</v>
          </cell>
          <cell r="AU208">
            <v>13380.138693871457</v>
          </cell>
          <cell r="AV208">
            <v>13755.634463186683</v>
          </cell>
          <cell r="AW208">
            <v>14285.746000075356</v>
          </cell>
          <cell r="AX208">
            <v>14714.414032808234</v>
          </cell>
          <cell r="AY208">
            <v>15562.954658060682</v>
          </cell>
          <cell r="AZ208">
            <v>16404.642983645881</v>
          </cell>
          <cell r="BA208">
            <v>17165.18212578752</v>
          </cell>
          <cell r="BB208">
            <v>17869.918946522997</v>
          </cell>
          <cell r="BC208">
            <v>18438.944766392269</v>
          </cell>
          <cell r="BD208">
            <v>19026.725433438081</v>
          </cell>
          <cell r="BE208">
            <v>19634.092183315111</v>
          </cell>
          <cell r="BF208">
            <v>20389.263192000053</v>
          </cell>
          <cell r="BG208" t="str">
            <v>.</v>
          </cell>
        </row>
        <row r="209">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v>24.086635778254738</v>
          </cell>
          <cell r="AB209">
            <v>23.09438321676792</v>
          </cell>
          <cell r="AC209">
            <v>25.905803355995925</v>
          </cell>
          <cell r="AD209">
            <v>31.930852057249815</v>
          </cell>
          <cell r="AE209">
            <v>34.140733840255081</v>
          </cell>
          <cell r="AF209">
            <v>36.443894576890202</v>
          </cell>
          <cell r="AG209">
            <v>48.291141568710714</v>
          </cell>
          <cell r="AH209">
            <v>61.128973180981596</v>
          </cell>
          <cell r="AI209">
            <v>77.864811589676279</v>
          </cell>
          <cell r="AJ209">
            <v>96.481810967732599</v>
          </cell>
          <cell r="AK209">
            <v>109.17557575261934</v>
          </cell>
          <cell r="AL209">
            <v>118.71184143385042</v>
          </cell>
          <cell r="AM209">
            <v>131.07267625006733</v>
          </cell>
          <cell r="AN209">
            <v>179.86952790567972</v>
          </cell>
          <cell r="AO209">
            <v>195.32187163961302</v>
          </cell>
          <cell r="AP209">
            <v>200.84512732294058</v>
          </cell>
          <cell r="AQ209">
            <v>139.21154328037596</v>
          </cell>
          <cell r="AR209">
            <v>119.52229813501653</v>
          </cell>
          <cell r="AS209">
            <v>124.52007975696303</v>
          </cell>
          <cell r="AT209">
            <v>114.047084100066</v>
          </cell>
          <cell r="AU209">
            <v>124.38169763242431</v>
          </cell>
          <cell r="AV209">
            <v>128.74341658525336</v>
          </cell>
          <cell r="AW209">
            <v>149.04616008870281</v>
          </cell>
          <cell r="AX209">
            <v>214.01757619118555</v>
          </cell>
          <cell r="AY209">
            <v>270.70550130768186</v>
          </cell>
          <cell r="AZ209">
            <v>332.84949326837358</v>
          </cell>
          <cell r="BA209">
            <v>340.99346138105216</v>
          </cell>
          <cell r="BB209">
            <v>351.3802212313912</v>
          </cell>
          <cell r="BC209">
            <v>362.54246728549475</v>
          </cell>
          <cell r="BD209" t="str">
            <v>.</v>
          </cell>
          <cell r="BE209" t="str">
            <v>.</v>
          </cell>
          <cell r="BF209" t="str">
            <v>.</v>
          </cell>
          <cell r="BG209" t="str">
            <v>.</v>
          </cell>
        </row>
        <row r="210">
          <cell r="D210" t="str">
            <v>.</v>
          </cell>
          <cell r="E210" t="str">
            <v>.</v>
          </cell>
          <cell r="F210" t="str">
            <v>.</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cell r="Z210" t="str">
            <v>.</v>
          </cell>
          <cell r="AA210">
            <v>5000</v>
          </cell>
          <cell r="AB210">
            <v>8900</v>
          </cell>
          <cell r="AC210">
            <v>6950</v>
          </cell>
          <cell r="AD210">
            <v>8000</v>
          </cell>
          <cell r="AE210">
            <v>4580</v>
          </cell>
          <cell r="AF210">
            <v>4820</v>
          </cell>
          <cell r="AG210">
            <v>5525</v>
          </cell>
          <cell r="AH210">
            <v>4815</v>
          </cell>
          <cell r="AI210">
            <v>9123</v>
          </cell>
          <cell r="AJ210">
            <v>9526</v>
          </cell>
          <cell r="AK210">
            <v>6525</v>
          </cell>
          <cell r="AL210">
            <v>6303</v>
          </cell>
          <cell r="AM210">
            <v>6003</v>
          </cell>
          <cell r="AN210">
            <v>5162</v>
          </cell>
          <cell r="AO210">
            <v>5279</v>
          </cell>
          <cell r="AP210">
            <v>5476</v>
          </cell>
          <cell r="AQ210">
            <v>4988</v>
          </cell>
          <cell r="AR210">
            <v>4763</v>
          </cell>
          <cell r="AS210">
            <v>4832</v>
          </cell>
          <cell r="AT210">
            <v>4720</v>
          </cell>
          <cell r="AU210">
            <v>4598</v>
          </cell>
          <cell r="AV210">
            <v>4646</v>
          </cell>
          <cell r="AW210">
            <v>4832</v>
          </cell>
          <cell r="AX210">
            <v>5219</v>
          </cell>
          <cell r="AY210">
            <v>5547</v>
          </cell>
          <cell r="AZ210">
            <v>6294</v>
          </cell>
          <cell r="BA210">
            <v>6400</v>
          </cell>
          <cell r="BB210">
            <v>6500</v>
          </cell>
          <cell r="BC210">
            <v>6500</v>
          </cell>
          <cell r="BD210">
            <v>6500</v>
          </cell>
          <cell r="BE210">
            <v>6500</v>
          </cell>
          <cell r="BF210" t="str">
            <v>.</v>
          </cell>
          <cell r="BG210" t="str">
            <v>.</v>
          </cell>
        </row>
        <row r="211">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v>7.8033641213232467</v>
          </cell>
          <cell r="AB211">
            <v>5.408218160874382</v>
          </cell>
          <cell r="AC211">
            <v>3.1361926136818954</v>
          </cell>
          <cell r="AD211">
            <v>0</v>
          </cell>
          <cell r="AE211">
            <v>1.2127794370531273</v>
          </cell>
          <cell r="AF211">
            <v>3.4812810468074797</v>
          </cell>
          <cell r="AG211">
            <v>7.5298438934802565</v>
          </cell>
          <cell r="AH211">
            <v>5.9377945334590017</v>
          </cell>
          <cell r="AI211">
            <v>8.8095238095238084</v>
          </cell>
          <cell r="AJ211">
            <v>14.942275975810885</v>
          </cell>
          <cell r="AK211">
            <v>12.575647542967804</v>
          </cell>
          <cell r="AL211">
            <v>7.4320050600885521</v>
          </cell>
          <cell r="AM211">
            <v>8.6645513908357046</v>
          </cell>
          <cell r="AN211">
            <v>12.285139740170942</v>
          </cell>
          <cell r="AO211">
            <v>9.6414622372405319</v>
          </cell>
          <cell r="AP211">
            <v>14.931051976202557</v>
          </cell>
          <cell r="AQ211">
            <v>5.4159092333730339</v>
          </cell>
          <cell r="AR211">
            <v>15.621711020899113</v>
          </cell>
          <cell r="AS211">
            <v>10.777946662981899</v>
          </cell>
          <cell r="AT211">
            <v>10.451061320754718</v>
          </cell>
          <cell r="AU211">
            <v>12.087393307651636</v>
          </cell>
          <cell r="AV211">
            <v>7.5467088893915415</v>
          </cell>
          <cell r="AW211">
            <v>13.60256011098018</v>
          </cell>
          <cell r="AX211">
            <v>19.049502014185801</v>
          </cell>
          <cell r="AY211">
            <v>17.218997956271441</v>
          </cell>
          <cell r="AZ211">
            <v>35.373718721990471</v>
          </cell>
          <cell r="BA211">
            <v>24.977044344355814</v>
          </cell>
          <cell r="BB211">
            <v>25.553261994744553</v>
          </cell>
          <cell r="BC211">
            <v>28.583668798540796</v>
          </cell>
          <cell r="BD211" t="str">
            <v>.</v>
          </cell>
          <cell r="BE211" t="str">
            <v>.</v>
          </cell>
          <cell r="BF211" t="str">
            <v>.</v>
          </cell>
          <cell r="BG211" t="str">
            <v>.</v>
          </cell>
        </row>
        <row r="212">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v>36.537959654970429</v>
          </cell>
          <cell r="AB212">
            <v>36.794543145287058</v>
          </cell>
          <cell r="AC212">
            <v>48.248526387021514</v>
          </cell>
          <cell r="AD212">
            <v>53.309991126034589</v>
          </cell>
          <cell r="AE212">
            <v>68.535614082722418</v>
          </cell>
          <cell r="AF212">
            <v>61.277815920197092</v>
          </cell>
          <cell r="AG212">
            <v>62.320171411080501</v>
          </cell>
          <cell r="AH212">
            <v>59.731385485391151</v>
          </cell>
          <cell r="AI212">
            <v>50.970695970695971</v>
          </cell>
          <cell r="AJ212">
            <v>45.233644859813083</v>
          </cell>
          <cell r="AK212">
            <v>42.096344710723798</v>
          </cell>
          <cell r="AL212">
            <v>43.769765970904494</v>
          </cell>
          <cell r="AM212">
            <v>49.779410198274832</v>
          </cell>
          <cell r="AN212">
            <v>39.203041054201059</v>
          </cell>
          <cell r="AO212">
            <v>38.934480186071006</v>
          </cell>
          <cell r="AP212">
            <v>46.323156389798463</v>
          </cell>
          <cell r="AQ212">
            <v>59.311728201592175</v>
          </cell>
          <cell r="AR212">
            <v>55.908885881822286</v>
          </cell>
          <cell r="AS212">
            <v>51.305789691861271</v>
          </cell>
          <cell r="AT212">
            <v>56.154186320754732</v>
          </cell>
          <cell r="AU212">
            <v>52.976055593322762</v>
          </cell>
          <cell r="AV212">
            <v>52.972630626555059</v>
          </cell>
          <cell r="AW212">
            <v>50.062465762062587</v>
          </cell>
          <cell r="AX212">
            <v>43.869433529122631</v>
          </cell>
          <cell r="AY212">
            <v>37.261573862391778</v>
          </cell>
          <cell r="AZ212">
            <v>32.058064385694166</v>
          </cell>
          <cell r="BA212">
            <v>36.147129211697141</v>
          </cell>
          <cell r="BB212">
            <v>37.745392290777232</v>
          </cell>
          <cell r="BC212">
            <v>38.218200512346861</v>
          </cell>
          <cell r="BD212" t="str">
            <v>.</v>
          </cell>
          <cell r="BE212" t="str">
            <v>.</v>
          </cell>
          <cell r="BF212" t="str">
            <v>.</v>
          </cell>
          <cell r="BG212" t="str">
            <v>.</v>
          </cell>
        </row>
        <row r="213">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v>9.176923233501979</v>
          </cell>
          <cell r="AB213">
            <v>4.3367444724611683</v>
          </cell>
          <cell r="AC213">
            <v>1.347412607181971</v>
          </cell>
          <cell r="AD213">
            <v>3.0412859124544558</v>
          </cell>
          <cell r="AE213">
            <v>1.629106706489275</v>
          </cell>
          <cell r="AF213">
            <v>5.815597108355882</v>
          </cell>
          <cell r="AG213">
            <v>3.5506580961126413</v>
          </cell>
          <cell r="AH213">
            <v>5.4429783223374182</v>
          </cell>
          <cell r="AI213">
            <v>7.0146520146520146</v>
          </cell>
          <cell r="AJ213">
            <v>8.5431555799890049</v>
          </cell>
          <cell r="AK213">
            <v>11.232147179859597</v>
          </cell>
          <cell r="AL213">
            <v>14.811300864431796</v>
          </cell>
          <cell r="AM213">
            <v>11.108848522502441</v>
          </cell>
          <cell r="AN213">
            <v>9.7445672768499989</v>
          </cell>
          <cell r="AO213">
            <v>16.303155307850968</v>
          </cell>
          <cell r="AP213">
            <v>13.608971698258239</v>
          </cell>
          <cell r="AQ213">
            <v>6.3561712530558525</v>
          </cell>
          <cell r="AR213">
            <v>5.7810855510449564</v>
          </cell>
          <cell r="AS213">
            <v>9.292524526737596</v>
          </cell>
          <cell r="AT213">
            <v>4.1642099056603774</v>
          </cell>
          <cell r="AU213">
            <v>6.2584976206662128</v>
          </cell>
          <cell r="AV213">
            <v>8.888939154037546</v>
          </cell>
          <cell r="AW213">
            <v>6.6442289123863487</v>
          </cell>
          <cell r="AX213">
            <v>12.827631279056037</v>
          </cell>
          <cell r="AY213">
            <v>17.557776270206009</v>
          </cell>
          <cell r="AZ213">
            <v>8.1481194444257241</v>
          </cell>
          <cell r="BA213">
            <v>8.7471940846220502</v>
          </cell>
          <cell r="BB213">
            <v>6.1592316503224938</v>
          </cell>
          <cell r="BC213">
            <v>7.1709681729199701</v>
          </cell>
          <cell r="BD213" t="str">
            <v>.</v>
          </cell>
          <cell r="BE213" t="str">
            <v>.</v>
          </cell>
          <cell r="BF213" t="str">
            <v>.</v>
          </cell>
          <cell r="BG213" t="str">
            <v>.</v>
          </cell>
        </row>
        <row r="214">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cell r="Z214" t="str">
            <v>.</v>
          </cell>
          <cell r="AA214">
            <v>46.481752990204342</v>
          </cell>
          <cell r="AB214">
            <v>53.460494221377409</v>
          </cell>
          <cell r="AC214">
            <v>47.2678683921146</v>
          </cell>
          <cell r="AD214">
            <v>43.649162427325301</v>
          </cell>
          <cell r="AE214">
            <v>28.622499773735182</v>
          </cell>
          <cell r="AF214">
            <v>29.425305924639556</v>
          </cell>
          <cell r="AG214">
            <v>26.568717477808381</v>
          </cell>
          <cell r="AH214">
            <v>28.864278982092365</v>
          </cell>
          <cell r="AI214">
            <v>33.223443223443226</v>
          </cell>
          <cell r="AJ214">
            <v>31.269928532160527</v>
          </cell>
          <cell r="AK214">
            <v>34.107964173323651</v>
          </cell>
          <cell r="AL214">
            <v>33.986928104575171</v>
          </cell>
          <cell r="AM214">
            <v>30.441981217846553</v>
          </cell>
          <cell r="AN214">
            <v>38.767251928778023</v>
          </cell>
          <cell r="AO214">
            <v>35.12090226883749</v>
          </cell>
          <cell r="AP214">
            <v>25.13681993574075</v>
          </cell>
          <cell r="AQ214">
            <v>28.916191311978938</v>
          </cell>
          <cell r="AR214">
            <v>22.688317546233648</v>
          </cell>
          <cell r="AS214">
            <v>28.62373911841923</v>
          </cell>
          <cell r="AT214">
            <v>29.230542452830193</v>
          </cell>
          <cell r="AU214">
            <v>28.678053478359391</v>
          </cell>
          <cell r="AV214">
            <v>30.591721330015829</v>
          </cell>
          <cell r="AW214">
            <v>29.690745214570882</v>
          </cell>
          <cell r="AX214">
            <v>24.253433177635539</v>
          </cell>
          <cell r="AY214">
            <v>27.961651911130765</v>
          </cell>
          <cell r="AZ214">
            <v>24.420097447889638</v>
          </cell>
          <cell r="BA214">
            <v>30.128632359324996</v>
          </cell>
          <cell r="BB214">
            <v>30.542114064155722</v>
          </cell>
          <cell r="BC214">
            <v>26.027162516192369</v>
          </cell>
          <cell r="BD214" t="str">
            <v>.</v>
          </cell>
          <cell r="BE214" t="str">
            <v>.</v>
          </cell>
          <cell r="BF214" t="str">
            <v>.</v>
          </cell>
          <cell r="BG214" t="str">
            <v>.</v>
          </cell>
        </row>
        <row r="215">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v>31.734881835032439</v>
          </cell>
          <cell r="AD215">
            <v>46.570898980537542</v>
          </cell>
          <cell r="AE215">
            <v>87.59375</v>
          </cell>
          <cell r="AF215">
            <v>155.73105885078778</v>
          </cell>
          <cell r="AG215">
            <v>138.85956325301206</v>
          </cell>
          <cell r="AH215">
            <v>230.4757298424467</v>
          </cell>
          <cell r="AI215">
            <v>248.95484823911028</v>
          </cell>
          <cell r="AJ215">
            <v>207.1362372567192</v>
          </cell>
          <cell r="AK215">
            <v>236.32993512511587</v>
          </cell>
          <cell r="AL215">
            <v>249.79726598702504</v>
          </cell>
          <cell r="AM215">
            <v>245.07645968489345</v>
          </cell>
          <cell r="AN215">
            <v>281.68443002780356</v>
          </cell>
          <cell r="AO215">
            <v>330.80398517145505</v>
          </cell>
          <cell r="AP215">
            <v>362.28568118628363</v>
          </cell>
          <cell r="AQ215">
            <v>288.89596848934201</v>
          </cell>
          <cell r="AR215">
            <v>245.94531974050048</v>
          </cell>
          <cell r="AS215">
            <v>247.6251158480074</v>
          </cell>
          <cell r="AT215">
            <v>252.0273401297498</v>
          </cell>
          <cell r="AU215">
            <v>267.31927710843377</v>
          </cell>
          <cell r="AV215">
            <v>321.79680259499543</v>
          </cell>
          <cell r="AW215">
            <v>424.91</v>
          </cell>
          <cell r="AX215">
            <v>574.61199999999997</v>
          </cell>
          <cell r="AY215">
            <v>723.82600000000002</v>
          </cell>
          <cell r="AZ215">
            <v>894.54699999999991</v>
          </cell>
          <cell r="BA215">
            <v>948.0089999999999</v>
          </cell>
          <cell r="BB215">
            <v>1011.737</v>
          </cell>
          <cell r="BC215">
            <v>1074.7239999999999</v>
          </cell>
          <cell r="BD215">
            <v>1136.242</v>
          </cell>
          <cell r="BE215">
            <v>1197.56</v>
          </cell>
          <cell r="BF215">
            <v>1259.519</v>
          </cell>
          <cell r="BG215" t="str">
            <v>.</v>
          </cell>
        </row>
        <row r="216">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v>64.069220718277251</v>
          </cell>
          <cell r="AD216">
            <v>75.994224871860467</v>
          </cell>
          <cell r="AE216">
            <v>126.91182618937789</v>
          </cell>
          <cell r="AF216">
            <v>221.0770622094885</v>
          </cell>
          <cell r="AG216">
            <v>182.52028342591984</v>
          </cell>
          <cell r="AH216">
            <v>295.07458641542826</v>
          </cell>
          <cell r="AI216">
            <v>336.3258636336692</v>
          </cell>
          <cell r="AJ216">
            <v>283.89171467686936</v>
          </cell>
          <cell r="AK216">
            <v>326.5416462644443</v>
          </cell>
          <cell r="AL216">
            <v>336.11414392056002</v>
          </cell>
          <cell r="AM216">
            <v>308.48187649300883</v>
          </cell>
          <cell r="AN216">
            <v>332.16010992678144</v>
          </cell>
          <cell r="AO216">
            <v>359.29698938489196</v>
          </cell>
          <cell r="AP216">
            <v>358.68098814275396</v>
          </cell>
          <cell r="AQ216">
            <v>295.76742734787007</v>
          </cell>
          <cell r="AR216">
            <v>245.94531974050048</v>
          </cell>
          <cell r="AS216">
            <v>235.32189697124613</v>
          </cell>
          <cell r="AT216">
            <v>233.21213691162487</v>
          </cell>
          <cell r="AU216">
            <v>244.21769728115243</v>
          </cell>
          <cell r="AV216">
            <v>290.99739385294407</v>
          </cell>
          <cell r="AW216">
            <v>382.94086251357771</v>
          </cell>
          <cell r="AX216">
            <v>510.72988296711071</v>
          </cell>
          <cell r="AY216">
            <v>616.92833070818256</v>
          </cell>
          <cell r="AZ216">
            <v>743.30889198136867</v>
          </cell>
          <cell r="BA216">
            <v>768.36196752749265</v>
          </cell>
          <cell r="BB216">
            <v>800.0849022419618</v>
          </cell>
          <cell r="BC216">
            <v>829.13513119583354</v>
          </cell>
          <cell r="BD216">
            <v>854.94589262455622</v>
          </cell>
          <cell r="BE216">
            <v>878.71048727667801</v>
          </cell>
          <cell r="BF216">
            <v>901.01936257704051</v>
          </cell>
          <cell r="BG216" t="str">
            <v>.</v>
          </cell>
        </row>
        <row r="217">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v>27.393550000000001</v>
          </cell>
          <cell r="AD217">
            <v>40.200000000000003</v>
          </cell>
          <cell r="AE217">
            <v>75.610924999999995</v>
          </cell>
          <cell r="AF217">
            <v>134.42705000000001</v>
          </cell>
          <cell r="AG217">
            <v>147.93855220162584</v>
          </cell>
          <cell r="AH217">
            <v>212.34174483365277</v>
          </cell>
          <cell r="AI217">
            <v>222.77639416122474</v>
          </cell>
          <cell r="AJ217">
            <v>194.94257894378543</v>
          </cell>
          <cell r="AK217">
            <v>266.72904430449972</v>
          </cell>
          <cell r="AL217">
            <v>310.16460258890328</v>
          </cell>
          <cell r="AM217">
            <v>304.77597831778024</v>
          </cell>
          <cell r="AN217">
            <v>353.36883110595829</v>
          </cell>
          <cell r="AO217">
            <v>452.75920449394374</v>
          </cell>
          <cell r="AP217">
            <v>530.6893245437526</v>
          </cell>
          <cell r="AQ217">
            <v>401.328010681867</v>
          </cell>
          <cell r="AR217">
            <v>325.73381860870205</v>
          </cell>
          <cell r="AS217">
            <v>344.23453930354816</v>
          </cell>
          <cell r="AT217">
            <v>323.81773111878425</v>
          </cell>
          <cell r="AU217">
            <v>354.93064886068441</v>
          </cell>
          <cell r="AV217">
            <v>426.93867573513518</v>
          </cell>
          <cell r="AW217">
            <v>471.25356490278978</v>
          </cell>
          <cell r="AX217">
            <v>635.60804468159142</v>
          </cell>
          <cell r="AY217">
            <v>815.67286853989992</v>
          </cell>
          <cell r="AZ217">
            <v>1071.396356957363</v>
          </cell>
          <cell r="BA217">
            <v>1109.4179984287359</v>
          </cell>
          <cell r="BB217">
            <v>1199.9237037691476</v>
          </cell>
          <cell r="BC217">
            <v>1282.0558996017576</v>
          </cell>
          <cell r="BD217">
            <v>1367.0842987074986</v>
          </cell>
          <cell r="BE217">
            <v>1447.1908193391935</v>
          </cell>
          <cell r="BF217">
            <v>1528.7529242602509</v>
          </cell>
          <cell r="BG217" t="str">
            <v>.</v>
          </cell>
        </row>
        <row r="218">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cell r="Z218" t="str">
            <v>.</v>
          </cell>
          <cell r="AA218" t="str">
            <v>.</v>
          </cell>
          <cell r="AB218" t="str">
            <v>.</v>
          </cell>
          <cell r="AC218">
            <v>84.854275502651817</v>
          </cell>
          <cell r="AD218">
            <v>100.64793705299049</v>
          </cell>
          <cell r="AE218">
            <v>168.08400263476312</v>
          </cell>
          <cell r="AF218">
            <v>292.79791034963051</v>
          </cell>
          <cell r="AG218">
            <v>241.73271098062358</v>
          </cell>
          <cell r="AH218">
            <v>390.80138588891896</v>
          </cell>
          <cell r="AI218">
            <v>445.43522102333515</v>
          </cell>
          <cell r="AJ218">
            <v>375.99061608750327</v>
          </cell>
          <cell r="AK218">
            <v>432.47685088993353</v>
          </cell>
          <cell r="AL218">
            <v>445.15481613212376</v>
          </cell>
          <cell r="AM218">
            <v>408.55821004305517</v>
          </cell>
          <cell r="AN218">
            <v>439.91803182144423</v>
          </cell>
          <cell r="AO218">
            <v>475.8585383549327</v>
          </cell>
          <cell r="AP218">
            <v>475.04269669923048</v>
          </cell>
          <cell r="AQ218">
            <v>391.71899522928294</v>
          </cell>
          <cell r="AR218">
            <v>325.73381860870205</v>
          </cell>
          <cell r="AS218">
            <v>311.66399175054119</v>
          </cell>
          <cell r="AT218">
            <v>308.86979261191294</v>
          </cell>
          <cell r="AU218">
            <v>323.44572846983965</v>
          </cell>
          <cell r="AV218">
            <v>385.40148844837307</v>
          </cell>
          <cell r="AW218">
            <v>507.17285280918844</v>
          </cell>
          <cell r="AX218">
            <v>676.41862521304643</v>
          </cell>
          <cell r="AY218">
            <v>817.06950626870082</v>
          </cell>
          <cell r="AZ218">
            <v>984.4498933598685</v>
          </cell>
          <cell r="BA218">
            <v>1017.630577481614</v>
          </cell>
          <cell r="BB218">
            <v>1059.644927146496</v>
          </cell>
          <cell r="BC218">
            <v>1098.1195036035144</v>
          </cell>
          <cell r="BD218">
            <v>1132.3036787292976</v>
          </cell>
          <cell r="BE218">
            <v>1163.7778786526428</v>
          </cell>
          <cell r="BF218">
            <v>1193.3241011549439</v>
          </cell>
          <cell r="BG218" t="str">
            <v>.</v>
          </cell>
        </row>
        <row r="219">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v>0.43930723490769691</v>
          </cell>
          <cell r="AD219">
            <v>0.49555332736105029</v>
          </cell>
          <cell r="AE219">
            <v>0.76420627247031325</v>
          </cell>
          <cell r="AF219">
            <v>1.2387291409879642</v>
          </cell>
          <cell r="AG219">
            <v>1.0344265609293322</v>
          </cell>
          <cell r="AH219">
            <v>1.6106104382587418</v>
          </cell>
          <cell r="AI219">
            <v>1.7233351492054656</v>
          </cell>
          <cell r="AJ219">
            <v>1.3625441502433933</v>
          </cell>
          <cell r="AK219">
            <v>1.4178249720343674</v>
          </cell>
          <cell r="AL219">
            <v>1.3696734572346592</v>
          </cell>
          <cell r="AM219">
            <v>1.1669001489788178</v>
          </cell>
          <cell r="AN219">
            <v>1.1698257516070576</v>
          </cell>
          <cell r="AO219">
            <v>1.1391062112327048</v>
          </cell>
          <cell r="AP219">
            <v>1.1080332796380541</v>
          </cell>
          <cell r="AQ219">
            <v>1.072574323554593</v>
          </cell>
          <cell r="AR219">
            <v>0.87750930489363133</v>
          </cell>
          <cell r="AS219">
            <v>0.79175892442427764</v>
          </cell>
          <cell r="AT219">
            <v>0.75573869804450355</v>
          </cell>
          <cell r="AU219">
            <v>0.76465098139430898</v>
          </cell>
          <cell r="AV219">
            <v>0.87998887846228224</v>
          </cell>
          <cell r="AW219">
            <v>1.1350939343444701</v>
          </cell>
          <cell r="AX219">
            <v>1.4790743829115196</v>
          </cell>
          <cell r="AY219">
            <v>1.7156002516402153</v>
          </cell>
          <cell r="AZ219">
            <v>2.0000079631672332</v>
          </cell>
          <cell r="BA219">
            <v>2.0082495662715938</v>
          </cell>
          <cell r="BB219">
            <v>2.0390319808847894</v>
          </cell>
          <cell r="BC219">
            <v>2.0640042294153522</v>
          </cell>
          <cell r="BD219">
            <v>2.0827987503374037</v>
          </cell>
          <cell r="BE219">
            <v>2.0995312220530931</v>
          </cell>
          <cell r="BF219">
            <v>2.1156654176171807</v>
          </cell>
          <cell r="BG219" t="str">
            <v>.</v>
          </cell>
        </row>
        <row r="220">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v>18.612687995721689</v>
          </cell>
          <cell r="AE220">
            <v>67.001935217279197</v>
          </cell>
          <cell r="AF220">
            <v>74.197369029736592</v>
          </cell>
          <cell r="AG220">
            <v>-17.440424799490494</v>
          </cell>
          <cell r="AH220">
            <v>61.666736911019115</v>
          </cell>
          <cell r="AI220">
            <v>13.979949178057737</v>
          </cell>
          <cell r="AJ220">
            <v>-15.590281517543902</v>
          </cell>
          <cell r="AK220">
            <v>15.023309727837542</v>
          </cell>
          <cell r="AL220">
            <v>2.9314783475929529</v>
          </cell>
          <cell r="AM220">
            <v>-8.2210962934312075</v>
          </cell>
          <cell r="AN220">
            <v>7.6757291880352074</v>
          </cell>
          <cell r="AO220">
            <v>8.1698189057356494</v>
          </cell>
          <cell r="AP220">
            <v>-0.17144625764679011</v>
          </cell>
          <cell r="AQ220">
            <v>-17.540255233668667</v>
          </cell>
          <cell r="AR220">
            <v>-16.845028559811894</v>
          </cell>
          <cell r="AS220">
            <v>-4.319424651163617</v>
          </cell>
          <cell r="AT220">
            <v>-0.89654217766188538</v>
          </cell>
          <cell r="AU220">
            <v>4.7191199031369813</v>
          </cell>
          <cell r="AV220">
            <v>19.154916737232664</v>
          </cell>
          <cell r="AW220">
            <v>31.595976666065063</v>
          </cell>
          <cell r="AX220">
            <v>33.370432085711954</v>
          </cell>
          <cell r="AY220">
            <v>20.793466621554767</v>
          </cell>
          <cell r="AZ220">
            <v>20.485452682666015</v>
          </cell>
          <cell r="BA220">
            <v>3.3704797314266344</v>
          </cell>
          <cell r="BB220">
            <v>4.1286445783554671</v>
          </cell>
          <cell r="BC220">
            <v>3.630893280509162</v>
          </cell>
          <cell r="BD220">
            <v>3.1129740445922982</v>
          </cell>
          <cell r="BE220">
            <v>2.7796606612341401</v>
          </cell>
          <cell r="BF220">
            <v>2.5388197390818323</v>
          </cell>
          <cell r="BG220" t="str">
            <v>.</v>
          </cell>
        </row>
        <row r="221">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v>33308.045824779816</v>
          </cell>
          <cell r="Y221">
            <v>31417.416065161247</v>
          </cell>
          <cell r="Z221">
            <v>24738.600092709094</v>
          </cell>
          <cell r="AA221">
            <v>20724.137474339448</v>
          </cell>
          <cell r="AB221">
            <v>18700.218528574267</v>
          </cell>
          <cell r="AC221">
            <v>19315.474173895767</v>
          </cell>
          <cell r="AD221">
            <v>20310.213148798091</v>
          </cell>
          <cell r="AE221">
            <v>21994.585583736178</v>
          </cell>
          <cell r="AF221">
            <v>23636.959901993247</v>
          </cell>
          <cell r="AG221">
            <v>23368.764889742404</v>
          </cell>
          <cell r="AH221">
            <v>24264.178140520497</v>
          </cell>
          <cell r="AI221">
            <v>25847.27765975763</v>
          </cell>
          <cell r="AJ221">
            <v>27594.747371697242</v>
          </cell>
          <cell r="AK221">
            <v>30502.837756439971</v>
          </cell>
          <cell r="AL221">
            <v>32500.798915303625</v>
          </cell>
          <cell r="AM221">
            <v>35012.268221972052</v>
          </cell>
          <cell r="AN221">
            <v>37605.432366068475</v>
          </cell>
          <cell r="AO221">
            <v>41774.729490762205</v>
          </cell>
          <cell r="AP221">
            <v>42872.601881994575</v>
          </cell>
          <cell r="AQ221">
            <v>36521.384730812526</v>
          </cell>
          <cell r="AR221">
            <v>37120.269470895968</v>
          </cell>
          <cell r="AS221">
            <v>39363.495899609297</v>
          </cell>
          <cell r="AT221">
            <v>40869.918850407259</v>
          </cell>
          <cell r="AU221">
            <v>42299.785959870205</v>
          </cell>
          <cell r="AV221">
            <v>43796.177188265683</v>
          </cell>
          <cell r="AW221">
            <v>44681.134967220714</v>
          </cell>
          <cell r="AX221">
            <v>45732.563083239518</v>
          </cell>
          <cell r="AY221">
            <v>47625.867709423219</v>
          </cell>
          <cell r="AZ221">
            <v>49222.298685295405</v>
          </cell>
          <cell r="BA221">
            <v>50672.515735725574</v>
          </cell>
          <cell r="BB221">
            <v>51968.038612454147</v>
          </cell>
          <cell r="BC221">
            <v>53203.355300999872</v>
          </cell>
          <cell r="BD221">
            <v>54364.526507703624</v>
          </cell>
          <cell r="BE221">
            <v>55430.367809181982</v>
          </cell>
          <cell r="BF221">
            <v>56404.19752660863</v>
          </cell>
          <cell r="BG221" t="str">
            <v>.</v>
          </cell>
        </row>
        <row r="222">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v>9007.5303761100677</v>
          </cell>
          <cell r="Y222">
            <v>8481.7947855514831</v>
          </cell>
          <cell r="Z222">
            <v>6685.7467414488656</v>
          </cell>
          <cell r="AA222">
            <v>5627.1246773845196</v>
          </cell>
          <cell r="AB222">
            <v>5113.2611092021943</v>
          </cell>
          <cell r="AC222">
            <v>5322.386865585343</v>
          </cell>
          <cell r="AD222">
            <v>5639.2195548639756</v>
          </cell>
          <cell r="AE222">
            <v>6151.9874646834242</v>
          </cell>
          <cell r="AF222">
            <v>6659.6117268174703</v>
          </cell>
          <cell r="AG222">
            <v>6630.9417427337839</v>
          </cell>
          <cell r="AH222">
            <v>6933.6128419832821</v>
          </cell>
          <cell r="AI222">
            <v>7447.023371928718</v>
          </cell>
          <cell r="AJ222">
            <v>8014.5763436982816</v>
          </cell>
          <cell r="AK222">
            <v>8931.4676861569187</v>
          </cell>
          <cell r="AL222">
            <v>9623.9351496866002</v>
          </cell>
          <cell r="AM222">
            <v>10537.928734980303</v>
          </cell>
          <cell r="AN222">
            <v>11500.448748151624</v>
          </cell>
          <cell r="AO222">
            <v>12928.189512783503</v>
          </cell>
          <cell r="AP222">
            <v>13405.10278560159</v>
          </cell>
          <cell r="AQ222">
            <v>11546.730467673076</v>
          </cell>
          <cell r="AR222">
            <v>11984.796166602944</v>
          </cell>
          <cell r="AS222">
            <v>12999.318355814597</v>
          </cell>
          <cell r="AT222">
            <v>13679.071297458391</v>
          </cell>
          <cell r="AU222">
            <v>14301.629298496531</v>
          </cell>
          <cell r="AV222">
            <v>14935.419878209668</v>
          </cell>
          <cell r="AW222">
            <v>15381.245879294271</v>
          </cell>
          <cell r="AX222">
            <v>15944.524352384404</v>
          </cell>
          <cell r="AY222">
            <v>16874.961984432168</v>
          </cell>
          <cell r="AZ222">
            <v>17626.77694118991</v>
          </cell>
          <cell r="BA222">
            <v>18302.531105254584</v>
          </cell>
          <cell r="BB222">
            <v>18943.118056660231</v>
          </cell>
          <cell r="BC222">
            <v>19692.555136405706</v>
          </cell>
          <cell r="BD222">
            <v>20429.794218079249</v>
          </cell>
          <cell r="BE222">
            <v>21145.328806713467</v>
          </cell>
          <cell r="BF222">
            <v>21775.0181946599</v>
          </cell>
          <cell r="BG222" t="str">
            <v>.</v>
          </cell>
        </row>
        <row r="223">
          <cell r="D223" t="str">
            <v>.</v>
          </cell>
          <cell r="E223" t="str">
            <v>.</v>
          </cell>
          <cell r="F223" t="str">
            <v>.</v>
          </cell>
          <cell r="G223" t="str">
            <v>.</v>
          </cell>
          <cell r="H223" t="str">
            <v>.</v>
          </cell>
          <cell r="I223" t="str">
            <v>.</v>
          </cell>
          <cell r="J223" t="str">
            <v>.</v>
          </cell>
          <cell r="K223" t="str">
            <v>.</v>
          </cell>
          <cell r="L223" t="str">
            <v>.</v>
          </cell>
          <cell r="M223" t="str">
            <v>.</v>
          </cell>
          <cell r="N223" t="str">
            <v>.</v>
          </cell>
          <cell r="O223" t="str">
            <v>.</v>
          </cell>
          <cell r="P223" t="str">
            <v>.</v>
          </cell>
          <cell r="Q223" t="str">
            <v>.</v>
          </cell>
          <cell r="R223" t="str">
            <v>.</v>
          </cell>
          <cell r="S223" t="str">
            <v>.</v>
          </cell>
          <cell r="T223" t="str">
            <v>.</v>
          </cell>
          <cell r="U223" t="str">
            <v>.</v>
          </cell>
          <cell r="V223" t="str">
            <v>.</v>
          </cell>
          <cell r="W223" t="str">
            <v>.</v>
          </cell>
          <cell r="X223" t="str">
            <v>.</v>
          </cell>
          <cell r="Y223" t="str">
            <v>.</v>
          </cell>
          <cell r="Z223" t="str">
            <v>.</v>
          </cell>
          <cell r="AA223" t="str">
            <v>.</v>
          </cell>
          <cell r="AB223" t="str">
            <v>.</v>
          </cell>
          <cell r="AC223">
            <v>23.38163057029341</v>
          </cell>
          <cell r="AD223">
            <v>27.945340141323435</v>
          </cell>
          <cell r="AE223">
            <v>47.013874086698117</v>
          </cell>
          <cell r="AF223">
            <v>82.494551136739787</v>
          </cell>
          <cell r="AG223">
            <v>68.592222626588608</v>
          </cell>
          <cell r="AH223">
            <v>111.67349218143133</v>
          </cell>
          <cell r="AI223">
            <v>128.33717133799365</v>
          </cell>
          <cell r="AJ223">
            <v>109.20214113785175</v>
          </cell>
          <cell r="AK223">
            <v>126.63257922351289</v>
          </cell>
          <cell r="AL223">
            <v>131.81648528673401</v>
          </cell>
          <cell r="AM223">
            <v>122.9671061077668</v>
          </cell>
          <cell r="AN223">
            <v>134.53521100624917</v>
          </cell>
          <cell r="AO223">
            <v>147.26580974005202</v>
          </cell>
          <cell r="AP223">
            <v>148.53300003415342</v>
          </cell>
          <cell r="AQ223">
            <v>123.8472662063166</v>
          </cell>
          <cell r="AR223">
            <v>105.16770153447607</v>
          </cell>
          <cell r="AS223">
            <v>102.92326319648535</v>
          </cell>
          <cell r="AT223">
            <v>103.37803532799143</v>
          </cell>
          <cell r="AU223">
            <v>109.35754878632974</v>
          </cell>
          <cell r="AV223">
            <v>131.43003387989</v>
          </cell>
          <cell r="AW223">
            <v>174.59158900247806</v>
          </cell>
          <cell r="AX223">
            <v>235.83137517320662</v>
          </cell>
          <cell r="AY223">
            <v>289.50689026910891</v>
          </cell>
          <cell r="AZ223">
            <v>352.53694247352382</v>
          </cell>
          <cell r="BA223">
            <v>367.56050153799873</v>
          </cell>
          <cell r="BB223">
            <v>386.2562353520633</v>
          </cell>
          <cell r="BC223">
            <v>406.45517089536406</v>
          </cell>
          <cell r="BD223">
            <v>425.51149867065772</v>
          </cell>
          <cell r="BE223">
            <v>443.95278030273596</v>
          </cell>
          <cell r="BF223">
            <v>460.68652962426853</v>
          </cell>
          <cell r="BG223" t="str">
            <v>.</v>
          </cell>
        </row>
        <row r="224">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v>8309</v>
          </cell>
          <cell r="AD224">
            <v>8423</v>
          </cell>
          <cell r="AE224" t="str">
            <v>W</v>
          </cell>
          <cell r="AF224" t="str">
            <v>W</v>
          </cell>
          <cell r="AG224">
            <v>9820</v>
          </cell>
          <cell r="AH224">
            <v>10167</v>
          </cell>
          <cell r="AI224">
            <v>16925</v>
          </cell>
          <cell r="AJ224">
            <v>17474</v>
          </cell>
          <cell r="AK224">
            <v>12005</v>
          </cell>
          <cell r="AL224">
            <v>10710</v>
          </cell>
          <cell r="AM224">
            <v>10760</v>
          </cell>
          <cell r="AN224">
            <v>10102</v>
          </cell>
          <cell r="AO224">
            <v>9168</v>
          </cell>
          <cell r="AP224">
            <v>8985</v>
          </cell>
          <cell r="AQ224">
            <v>8108</v>
          </cell>
          <cell r="AR224">
            <v>7922</v>
          </cell>
          <cell r="AS224">
            <v>7987</v>
          </cell>
          <cell r="AT224">
            <v>8280</v>
          </cell>
          <cell r="AU224">
            <v>8446</v>
          </cell>
          <cell r="AV224">
            <v>8568</v>
          </cell>
          <cell r="AW224">
            <v>11765</v>
          </cell>
          <cell r="AX224">
            <v>11760</v>
          </cell>
          <cell r="AY224">
            <v>13477</v>
          </cell>
          <cell r="AZ224">
            <v>15340</v>
          </cell>
          <cell r="BA224">
            <v>15850</v>
          </cell>
          <cell r="BB224">
            <v>16340</v>
          </cell>
          <cell r="BC224">
            <v>16840</v>
          </cell>
          <cell r="BD224">
            <v>17340</v>
          </cell>
          <cell r="BE224">
            <v>17840</v>
          </cell>
          <cell r="BF224" t="str">
            <v>.</v>
          </cell>
          <cell r="BG224" t="str">
            <v>.</v>
          </cell>
        </row>
        <row r="225">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v>0.21601800423822395</v>
          </cell>
          <cell r="AD225">
            <v>2.5402863227638433</v>
          </cell>
          <cell r="AE225">
            <v>5.2279482098651755</v>
          </cell>
          <cell r="AF225">
            <v>14.963004097761575</v>
          </cell>
          <cell r="AG225">
            <v>5.0803590665471141</v>
          </cell>
          <cell r="AH225">
            <v>4.2236197493147047</v>
          </cell>
          <cell r="AI225">
            <v>12.859367003830778</v>
          </cell>
          <cell r="AJ225">
            <v>13.241051454138701</v>
          </cell>
          <cell r="AK225">
            <v>14.007352941176469</v>
          </cell>
          <cell r="AL225">
            <v>12.278260869565218</v>
          </cell>
          <cell r="AM225">
            <v>15.256440557787757</v>
          </cell>
          <cell r="AN225">
            <v>16.994136405719573</v>
          </cell>
          <cell r="AO225">
            <v>18.656977762213273</v>
          </cell>
          <cell r="AP225">
            <v>16.324246542489405</v>
          </cell>
          <cell r="AQ225">
            <v>16.150375939849624</v>
          </cell>
          <cell r="AR225">
            <v>9.9976448422044264</v>
          </cell>
          <cell r="AS225">
            <v>9.3801169590643276</v>
          </cell>
          <cell r="AT225">
            <v>11.202990484821024</v>
          </cell>
          <cell r="AU225">
            <v>9.2307692307692299</v>
          </cell>
          <cell r="AV225">
            <v>14.05814058140581</v>
          </cell>
          <cell r="AW225">
            <v>21.549504600974323</v>
          </cell>
          <cell r="AX225">
            <v>30.059588035056699</v>
          </cell>
          <cell r="AY225">
            <v>31.614504038263341</v>
          </cell>
          <cell r="AZ225">
            <v>30.590455280717507</v>
          </cell>
          <cell r="BA225">
            <v>29.581259249648475</v>
          </cell>
          <cell r="BB225">
            <v>31.007366538932551</v>
          </cell>
          <cell r="BC225">
            <v>30.692252150319522</v>
          </cell>
          <cell r="BD225">
            <v>31.131748342342561</v>
          </cell>
          <cell r="BE225">
            <v>30.932395871605596</v>
          </cell>
          <cell r="BF225">
            <v>30.755550333103354</v>
          </cell>
          <cell r="BG225" t="str">
            <v>.</v>
          </cell>
        </row>
        <row r="226">
          <cell r="D226" t="str">
            <v>.</v>
          </cell>
          <cell r="E226" t="str">
            <v>.</v>
          </cell>
          <cell r="F226" t="str">
            <v>.</v>
          </cell>
          <cell r="G226" t="str">
            <v>.</v>
          </cell>
          <cell r="H226" t="str">
            <v>.</v>
          </cell>
          <cell r="I226" t="str">
            <v>.</v>
          </cell>
          <cell r="J226" t="str">
            <v>.</v>
          </cell>
          <cell r="K226" t="str">
            <v>.</v>
          </cell>
          <cell r="L226" t="str">
            <v>.</v>
          </cell>
          <cell r="M226" t="str">
            <v>.</v>
          </cell>
          <cell r="N226" t="str">
            <v>.</v>
          </cell>
          <cell r="O226" t="str">
            <v>.</v>
          </cell>
          <cell r="P226" t="str">
            <v>.</v>
          </cell>
          <cell r="Q226" t="str">
            <v>.</v>
          </cell>
          <cell r="R226" t="str">
            <v>.</v>
          </cell>
          <cell r="S226" t="str">
            <v>.</v>
          </cell>
          <cell r="T226" t="str">
            <v>.</v>
          </cell>
          <cell r="U226" t="str">
            <v>.</v>
          </cell>
          <cell r="V226" t="str">
            <v>.</v>
          </cell>
          <cell r="W226" t="str">
            <v>.</v>
          </cell>
          <cell r="X226" t="str">
            <v>.</v>
          </cell>
          <cell r="Y226" t="str">
            <v>.</v>
          </cell>
          <cell r="Z226" t="str">
            <v>.</v>
          </cell>
          <cell r="AA226" t="str">
            <v>.</v>
          </cell>
          <cell r="AB226" t="str">
            <v>.</v>
          </cell>
          <cell r="AC226">
            <v>71.852498124558508</v>
          </cell>
          <cell r="AD226">
            <v>72.899727875059156</v>
          </cell>
          <cell r="AE226">
            <v>58.773484122830133</v>
          </cell>
          <cell r="AF226">
            <v>51.032344308678951</v>
          </cell>
          <cell r="AG226">
            <v>63.938231443539024</v>
          </cell>
          <cell r="AH226">
            <v>55.810829184608032</v>
          </cell>
          <cell r="AI226">
            <v>54.850776177004136</v>
          </cell>
          <cell r="AJ226">
            <v>55.634787472035796</v>
          </cell>
          <cell r="AK226">
            <v>49.963235294117645</v>
          </cell>
          <cell r="AL226">
            <v>51.142028985507245</v>
          </cell>
          <cell r="AM226">
            <v>58.177735759867645</v>
          </cell>
          <cell r="AN226">
            <v>54.829750025717516</v>
          </cell>
          <cell r="AO226">
            <v>54.736473472246544</v>
          </cell>
          <cell r="AP226">
            <v>56.271484531137581</v>
          </cell>
          <cell r="AQ226">
            <v>60.902255639097731</v>
          </cell>
          <cell r="AR226">
            <v>65.602920395666516</v>
          </cell>
          <cell r="AS226">
            <v>66.865497076023416</v>
          </cell>
          <cell r="AT226">
            <v>66.77616674218396</v>
          </cell>
          <cell r="AU226">
            <v>66.533044420368356</v>
          </cell>
          <cell r="AV226">
            <v>57.528575285752844</v>
          </cell>
          <cell r="AW226">
            <v>48.494034030735911</v>
          </cell>
          <cell r="AX226">
            <v>45.496439336456604</v>
          </cell>
          <cell r="AY226">
            <v>40.79433455001616</v>
          </cell>
          <cell r="AZ226">
            <v>40.505306037581036</v>
          </cell>
          <cell r="BA226">
            <v>43.416043518574206</v>
          </cell>
          <cell r="BB226">
            <v>43.334087811358096</v>
          </cell>
          <cell r="BC226">
            <v>42.355711792050798</v>
          </cell>
          <cell r="BD226">
            <v>41.911406196919323</v>
          </cell>
          <cell r="BE226">
            <v>40.981913223554557</v>
          </cell>
          <cell r="BF226">
            <v>40.171763982917284</v>
          </cell>
          <cell r="BG226" t="str">
            <v>.</v>
          </cell>
        </row>
        <row r="227">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v>2.9203954945598509</v>
          </cell>
          <cell r="AD227">
            <v>2.3663038334122102</v>
          </cell>
          <cell r="AE227">
            <v>5.0604459606862369</v>
          </cell>
          <cell r="AF227">
            <v>13.74018473216514</v>
          </cell>
          <cell r="AG227">
            <v>10.116501197298676</v>
          </cell>
          <cell r="AH227">
            <v>14.625529004886488</v>
          </cell>
          <cell r="AI227">
            <v>10.889896163444188</v>
          </cell>
          <cell r="AJ227">
            <v>8.1375838926174513</v>
          </cell>
          <cell r="AK227">
            <v>5.1838235294117636</v>
          </cell>
          <cell r="AL227">
            <v>3.7913043478260873</v>
          </cell>
          <cell r="AM227">
            <v>4.3843063105648774</v>
          </cell>
          <cell r="AN227">
            <v>3.5387305832733253</v>
          </cell>
          <cell r="AO227">
            <v>3.1693223603572052</v>
          </cell>
          <cell r="AP227">
            <v>3.4135422495803014</v>
          </cell>
          <cell r="AQ227">
            <v>2.355889724310777</v>
          </cell>
          <cell r="AR227">
            <v>1.9665567593028734</v>
          </cell>
          <cell r="AS227">
            <v>1.368421052631579</v>
          </cell>
          <cell r="AT227">
            <v>1.4663570457634796</v>
          </cell>
          <cell r="AU227">
            <v>2.0368364030335857</v>
          </cell>
          <cell r="AV227">
            <v>2.1690216902169017</v>
          </cell>
          <cell r="AW227">
            <v>2.1639876679767478</v>
          </cell>
          <cell r="AX227">
            <v>3.5895526024517412</v>
          </cell>
          <cell r="AY227">
            <v>3.9211081116179858</v>
          </cell>
          <cell r="AZ227">
            <v>4.968101172995941</v>
          </cell>
          <cell r="BA227">
            <v>4.8742153291793651</v>
          </cell>
          <cell r="BB227">
            <v>4.523902951063369</v>
          </cell>
          <cell r="BC227">
            <v>5.8667155474335742</v>
          </cell>
          <cell r="BD227">
            <v>4.4321544178088823</v>
          </cell>
          <cell r="BE227">
            <v>4.5626106416379981</v>
          </cell>
          <cell r="BF227">
            <v>5.4845540241949502</v>
          </cell>
          <cell r="BG227" t="str">
            <v>.</v>
          </cell>
        </row>
        <row r="228">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v>25.011088376643407</v>
          </cell>
          <cell r="AD228">
            <v>22.193681968764789</v>
          </cell>
          <cell r="AE228">
            <v>30.938121706618457</v>
          </cell>
          <cell r="AF228">
            <v>20.264466861394343</v>
          </cell>
          <cell r="AG228">
            <v>20.864908292615166</v>
          </cell>
          <cell r="AH228">
            <v>25.34002206119078</v>
          </cell>
          <cell r="AI228">
            <v>21.399960655720925</v>
          </cell>
          <cell r="AJ228">
            <v>22.986577181208055</v>
          </cell>
          <cell r="AK228">
            <v>30.845588235294123</v>
          </cell>
          <cell r="AL228">
            <v>32.788405797101447</v>
          </cell>
          <cell r="AM228">
            <v>22.181517371779716</v>
          </cell>
          <cell r="AN228">
            <v>24.637382985289584</v>
          </cell>
          <cell r="AO228">
            <v>23.437226405182983</v>
          </cell>
          <cell r="AP228">
            <v>23.990726676792711</v>
          </cell>
          <cell r="AQ228">
            <v>20.591478696741856</v>
          </cell>
          <cell r="AR228">
            <v>22.43287800282619</v>
          </cell>
          <cell r="AS228">
            <v>22.385964912280702</v>
          </cell>
          <cell r="AT228">
            <v>20.559583144540099</v>
          </cell>
          <cell r="AU228">
            <v>22.199349945828818</v>
          </cell>
          <cell r="AV228">
            <v>26.244262442624425</v>
          </cell>
          <cell r="AW228">
            <v>27.792473700313007</v>
          </cell>
          <cell r="AX228">
            <v>20.854420026034955</v>
          </cell>
          <cell r="AY228">
            <v>23.670053300102509</v>
          </cell>
          <cell r="AZ228">
            <v>23.936137508705521</v>
          </cell>
          <cell r="BA228">
            <v>22.128481902597972</v>
          </cell>
          <cell r="BB228">
            <v>21.134642698645994</v>
          </cell>
          <cell r="BC228">
            <v>21.085320510196112</v>
          </cell>
          <cell r="BD228">
            <v>22.524691042929241</v>
          </cell>
          <cell r="BE228">
            <v>23.523080263201841</v>
          </cell>
          <cell r="BF228">
            <v>23.588131659784409</v>
          </cell>
          <cell r="BG228" t="str">
            <v>.</v>
          </cell>
        </row>
        <row r="229">
          <cell r="D229">
            <v>10.303694357199696</v>
          </cell>
          <cell r="E229">
            <v>10.945242799312838</v>
          </cell>
          <cell r="F229">
            <v>12.820805207747171</v>
          </cell>
          <cell r="G229">
            <v>14.902615028792832</v>
          </cell>
          <cell r="H229">
            <v>17.595730281929303</v>
          </cell>
          <cell r="I229">
            <v>20.714230823576656</v>
          </cell>
          <cell r="J229">
            <v>24.377601332675589</v>
          </cell>
          <cell r="K229">
            <v>25.504029509245186</v>
          </cell>
          <cell r="L229">
            <v>28.606912758831825</v>
          </cell>
          <cell r="M229">
            <v>30.796060476104302</v>
          </cell>
          <cell r="N229">
            <v>38.026866700214924</v>
          </cell>
          <cell r="O229">
            <v>42.514731072709651</v>
          </cell>
          <cell r="P229">
            <v>46.928475281297175</v>
          </cell>
          <cell r="Q229">
            <v>52.146633977773867</v>
          </cell>
          <cell r="R229">
            <v>55.383627624262829</v>
          </cell>
          <cell r="S229">
            <v>56.155815953931473</v>
          </cell>
          <cell r="T229">
            <v>59.242338230883071</v>
          </cell>
          <cell r="U229">
            <v>67.667247563826393</v>
          </cell>
          <cell r="V229">
            <v>78.409465566349951</v>
          </cell>
          <cell r="W229">
            <v>74.252786942952255</v>
          </cell>
          <cell r="X229">
            <v>80.132325563523963</v>
          </cell>
          <cell r="Y229">
            <v>91.259274316495578</v>
          </cell>
          <cell r="Z229">
            <v>98.239212293535687</v>
          </cell>
          <cell r="AA229">
            <v>92.701766737151061</v>
          </cell>
          <cell r="AB229">
            <v>104.46505816821558</v>
          </cell>
          <cell r="AC229">
            <v>103.96158641940114</v>
          </cell>
          <cell r="AD229">
            <v>108.58331329527341</v>
          </cell>
          <cell r="AE229">
            <v>118.92617482938729</v>
          </cell>
          <cell r="AF229">
            <v>128.83771000000002</v>
          </cell>
          <cell r="AG229">
            <v>132.12232</v>
          </cell>
          <cell r="AH229">
            <v>139.13798000000003</v>
          </cell>
          <cell r="AI229">
            <v>179.12139099999999</v>
          </cell>
          <cell r="AJ229">
            <v>163.41853699999999</v>
          </cell>
          <cell r="AK229">
            <v>175.52448100000001</v>
          </cell>
          <cell r="AL229">
            <v>189.13656499999999</v>
          </cell>
          <cell r="AM229">
            <v>196.44059799999999</v>
          </cell>
          <cell r="AN229">
            <v>197.08136099999999</v>
          </cell>
          <cell r="AO229">
            <v>209.096191</v>
          </cell>
          <cell r="AP229">
            <v>146.42879300000001</v>
          </cell>
          <cell r="AQ229">
            <v>145.24984699999999</v>
          </cell>
          <cell r="AR229">
            <v>187.28899999999999</v>
          </cell>
          <cell r="AS229">
            <v>166.54999999999998</v>
          </cell>
          <cell r="AT229">
            <v>166.879412</v>
          </cell>
          <cell r="AU229">
            <v>175.97214</v>
          </cell>
          <cell r="AV229">
            <v>190.35023100000001</v>
          </cell>
          <cell r="AW229">
            <v>224.87850623606079</v>
          </cell>
          <cell r="AX229">
            <v>213.29531005935999</v>
          </cell>
          <cell r="AY229">
            <v>288.38040272985921</v>
          </cell>
          <cell r="AZ229">
            <v>320.96535395012802</v>
          </cell>
          <cell r="BA229">
            <v>364.95726201178235</v>
          </cell>
          <cell r="BB229">
            <v>397.69932551845102</v>
          </cell>
          <cell r="BC229">
            <v>446.26116819477795</v>
          </cell>
          <cell r="BD229">
            <v>460.94999790000003</v>
          </cell>
          <cell r="BE229">
            <v>483.99749779500002</v>
          </cell>
          <cell r="BF229">
            <v>508.19737268475001</v>
          </cell>
          <cell r="BG229" t="str">
            <v>.</v>
          </cell>
        </row>
        <row r="230">
          <cell r="D230">
            <v>46.709603518340415</v>
          </cell>
          <cell r="E230">
            <v>47.417743425731359</v>
          </cell>
          <cell r="F230">
            <v>52.567845508836477</v>
          </cell>
          <cell r="G230">
            <v>57.363573872412921</v>
          </cell>
          <cell r="H230">
            <v>62.36647372855807</v>
          </cell>
          <cell r="I230">
            <v>66.245345756657883</v>
          </cell>
          <cell r="J230">
            <v>70.925239411473498</v>
          </cell>
          <cell r="K230">
            <v>69.212310312274241</v>
          </cell>
          <cell r="L230">
            <v>74.661330069114626</v>
          </cell>
          <cell r="M230">
            <v>77.290891487001218</v>
          </cell>
          <cell r="N230">
            <v>89.909109568251253</v>
          </cell>
          <cell r="O230">
            <v>94.199255554590522</v>
          </cell>
          <cell r="P230">
            <v>97.889966832098295</v>
          </cell>
          <cell r="Q230">
            <v>101.26115332775672</v>
          </cell>
          <cell r="R230">
            <v>101.73769994193879</v>
          </cell>
          <cell r="S230">
            <v>100.20027361222908</v>
          </cell>
          <cell r="T230">
            <v>103.79503510109109</v>
          </cell>
          <cell r="U230">
            <v>117.69342729247552</v>
          </cell>
          <cell r="V230">
            <v>135.5535466973877</v>
          </cell>
          <cell r="W230">
            <v>124.54331758223559</v>
          </cell>
          <cell r="X230">
            <v>130.20240283739676</v>
          </cell>
          <cell r="Y230">
            <v>142.21719703931555</v>
          </cell>
          <cell r="Z230">
            <v>148.93834600019468</v>
          </cell>
          <cell r="AA230">
            <v>136.25087422281186</v>
          </cell>
          <cell r="AB230">
            <v>149.32828819536925</v>
          </cell>
          <cell r="AC230">
            <v>146.23212107694206</v>
          </cell>
          <cell r="AD230">
            <v>151.36914204701111</v>
          </cell>
          <cell r="AE230">
            <v>162.13787893007901</v>
          </cell>
          <cell r="AF230">
            <v>173.81599623188768</v>
          </cell>
          <cell r="AG230">
            <v>177.22831679391015</v>
          </cell>
          <cell r="AH230">
            <v>181.69095171646293</v>
          </cell>
          <cell r="AI230">
            <v>225.81613939796856</v>
          </cell>
          <cell r="AJ230">
            <v>203.1153367558484</v>
          </cell>
          <cell r="AK230">
            <v>213.62178540873145</v>
          </cell>
          <cell r="AL230">
            <v>226.40652033798187</v>
          </cell>
          <cell r="AM230">
            <v>228.15892426378872</v>
          </cell>
          <cell r="AN230">
            <v>222.53693547571217</v>
          </cell>
          <cell r="AO230">
            <v>228.25784637101859</v>
          </cell>
          <cell r="AP230">
            <v>153.75502705966869</v>
          </cell>
          <cell r="AQ230">
            <v>150.50452981607401</v>
          </cell>
          <cell r="AR230">
            <v>187.28899999999999</v>
          </cell>
          <cell r="AS230">
            <v>158.89852778970052</v>
          </cell>
          <cell r="AT230">
            <v>155.26222445661642</v>
          </cell>
          <cell r="AU230">
            <v>161.00992315457916</v>
          </cell>
          <cell r="AV230">
            <v>169.58494734981113</v>
          </cell>
          <cell r="AW230">
            <v>201.12512733482038</v>
          </cell>
          <cell r="AX230">
            <v>188.96738476723738</v>
          </cell>
          <cell r="AY230">
            <v>250.17523061402463</v>
          </cell>
          <cell r="AZ230">
            <v>271.03570962536782</v>
          </cell>
          <cell r="BA230">
            <v>302.90086111300167</v>
          </cell>
          <cell r="BB230">
            <v>323.23365452793962</v>
          </cell>
          <cell r="BC230">
            <v>355.5464612233373</v>
          </cell>
          <cell r="BD230">
            <v>359.96700489811718</v>
          </cell>
          <cell r="BE230">
            <v>370.46930143634887</v>
          </cell>
          <cell r="BF230">
            <v>381.25189746694167</v>
          </cell>
          <cell r="BG230" t="str">
            <v>.</v>
          </cell>
        </row>
        <row r="231">
          <cell r="D231">
            <v>8.3130000000000006</v>
          </cell>
          <cell r="E231">
            <v>9.0348416298851841</v>
          </cell>
          <cell r="F231">
            <v>11.750419179090576</v>
          </cell>
          <cell r="G231">
            <v>15.423909278667914</v>
          </cell>
          <cell r="H231">
            <v>18.22291824448352</v>
          </cell>
          <cell r="I231">
            <v>22.719820331766311</v>
          </cell>
          <cell r="J231">
            <v>25.472993275517283</v>
          </cell>
          <cell r="K231">
            <v>28.703951700201994</v>
          </cell>
          <cell r="L231">
            <v>36.644110745234514</v>
          </cell>
          <cell r="M231">
            <v>42.372615429742787</v>
          </cell>
          <cell r="N231">
            <v>52.459330339891316</v>
          </cell>
          <cell r="O231">
            <v>46.191013566105475</v>
          </cell>
          <cell r="P231">
            <v>41.432811125264273</v>
          </cell>
          <cell r="Q231">
            <v>41.140623135941105</v>
          </cell>
          <cell r="R231">
            <v>38.664230001782506</v>
          </cell>
          <cell r="S231">
            <v>38.1508302738388</v>
          </cell>
          <cell r="T231">
            <v>53.497388738782092</v>
          </cell>
          <cell r="U231">
            <v>73.115194955817884</v>
          </cell>
          <cell r="V231">
            <v>86.026708006962593</v>
          </cell>
          <cell r="W231">
            <v>76.016394274692914</v>
          </cell>
          <cell r="X231">
            <v>96.730205278592379</v>
          </cell>
          <cell r="Y231">
            <v>107.806899379173</v>
          </cell>
          <cell r="Z231">
            <v>123.26469673405911</v>
          </cell>
          <cell r="AA231">
            <v>108.08971876174235</v>
          </cell>
          <cell r="AB231">
            <v>125.95976805356285</v>
          </cell>
          <cell r="AC231">
            <v>142.25915875169608</v>
          </cell>
          <cell r="AD231">
            <v>141.47148117046703</v>
          </cell>
          <cell r="AE231">
            <v>134.10493654609493</v>
          </cell>
          <cell r="AF231">
            <v>143.18026220085954</v>
          </cell>
          <cell r="AG231">
            <v>140.76081096917849</v>
          </cell>
          <cell r="AH231">
            <v>128.19051041090844</v>
          </cell>
          <cell r="AI231">
            <v>160.28616388220237</v>
          </cell>
          <cell r="AJ231">
            <v>153.79844430850312</v>
          </cell>
          <cell r="AK231">
            <v>198.10218728485492</v>
          </cell>
          <cell r="AL231">
            <v>234.84431379366004</v>
          </cell>
          <cell r="AM231">
            <v>244.29264040193007</v>
          </cell>
          <cell r="AN231">
            <v>247.23556840705521</v>
          </cell>
          <cell r="AO231">
            <v>286.18223885908247</v>
          </cell>
          <cell r="AP231">
            <v>214.49425491086473</v>
          </cell>
          <cell r="AQ231">
            <v>201.77793568104462</v>
          </cell>
          <cell r="AR231">
            <v>248.04847361101912</v>
          </cell>
          <cell r="AS231">
            <v>231.52846319594073</v>
          </cell>
          <cell r="AT231">
            <v>214.41527945522293</v>
          </cell>
          <cell r="AU231">
            <v>233.64534913906772</v>
          </cell>
          <cell r="AV231">
            <v>252.54407406682216</v>
          </cell>
          <cell r="AW231">
            <v>249.40528049176973</v>
          </cell>
          <cell r="AX231">
            <v>235.93697132427374</v>
          </cell>
          <cell r="AY231">
            <v>324.97322605896426</v>
          </cell>
          <cell r="AZ231">
            <v>384.41927694318775</v>
          </cell>
          <cell r="BA231">
            <v>427.09526505881632</v>
          </cell>
          <cell r="BB231">
            <v>471.67282373046709</v>
          </cell>
          <cell r="BC231">
            <v>532.35227225528354</v>
          </cell>
          <cell r="BD231">
            <v>554.59796823066256</v>
          </cell>
          <cell r="BE231">
            <v>584.88654880930028</v>
          </cell>
          <cell r="BF231">
            <v>616.82929721043354</v>
          </cell>
          <cell r="BG231" t="str">
            <v>.</v>
          </cell>
        </row>
        <row r="232">
          <cell r="D232">
            <v>61.862927644977702</v>
          </cell>
          <cell r="E232">
            <v>62.800799186453027</v>
          </cell>
          <cell r="F232">
            <v>69.621674735231409</v>
          </cell>
          <cell r="G232">
            <v>75.973212201063404</v>
          </cell>
          <cell r="H232">
            <v>82.599130823863419</v>
          </cell>
          <cell r="I232">
            <v>87.736369454549873</v>
          </cell>
          <cell r="J232">
            <v>93.934493624890408</v>
          </cell>
          <cell r="K232">
            <v>91.665863601449232</v>
          </cell>
          <cell r="L232">
            <v>98.882630380921299</v>
          </cell>
          <cell r="M232">
            <v>102.36526254817723</v>
          </cell>
          <cell r="N232">
            <v>119.0770274395752</v>
          </cell>
          <cell r="O232">
            <v>124.75896371709227</v>
          </cell>
          <cell r="P232">
            <v>129.6469993140829</v>
          </cell>
          <cell r="Q232">
            <v>134.11185130488937</v>
          </cell>
          <cell r="R232">
            <v>134.74299707560928</v>
          </cell>
          <cell r="S232">
            <v>132.70680565820686</v>
          </cell>
          <cell r="T232">
            <v>137.46776385814329</v>
          </cell>
          <cell r="U232">
            <v>155.87501131378787</v>
          </cell>
          <cell r="V232">
            <v>179.52923210037443</v>
          </cell>
          <cell r="W232">
            <v>164.94711288290259</v>
          </cell>
          <cell r="X232">
            <v>172.44209368571188</v>
          </cell>
          <cell r="Y232">
            <v>188.35467457693602</v>
          </cell>
          <cell r="Z232">
            <v>197.2562691215081</v>
          </cell>
          <cell r="AA232">
            <v>180.45278355448229</v>
          </cell>
          <cell r="AB232">
            <v>197.77271464852561</v>
          </cell>
          <cell r="AC232">
            <v>193.67210261167082</v>
          </cell>
          <cell r="AD232">
            <v>200.47565333025776</v>
          </cell>
          <cell r="AE232">
            <v>214.73793646788823</v>
          </cell>
          <cell r="AF232">
            <v>230.2046172199029</v>
          </cell>
          <cell r="AG232">
            <v>234.72394780995981</v>
          </cell>
          <cell r="AH232">
            <v>240.63433112570416</v>
          </cell>
          <cell r="AI232">
            <v>299.07441811531493</v>
          </cell>
          <cell r="AJ232">
            <v>269.00912092689015</v>
          </cell>
          <cell r="AK232">
            <v>282.9240254403436</v>
          </cell>
          <cell r="AL232">
            <v>299.85632784316516</v>
          </cell>
          <cell r="AM232">
            <v>302.17723894283654</v>
          </cell>
          <cell r="AN232">
            <v>294.73138927979892</v>
          </cell>
          <cell r="AO232">
            <v>302.30825292499645</v>
          </cell>
          <cell r="AP232">
            <v>203.63555666468272</v>
          </cell>
          <cell r="AQ232">
            <v>199.33054740225683</v>
          </cell>
          <cell r="AR232">
            <v>248.04847361101912</v>
          </cell>
          <cell r="AS232">
            <v>210.44768927845908</v>
          </cell>
          <cell r="AT232">
            <v>205.631712411915</v>
          </cell>
          <cell r="AU232">
            <v>213.2440542408836</v>
          </cell>
          <cell r="AV232">
            <v>224.60095006928168</v>
          </cell>
          <cell r="AW232">
            <v>266.37325651919792</v>
          </cell>
          <cell r="AX232">
            <v>250.27135258226261</v>
          </cell>
          <cell r="AY232">
            <v>331.33597856304169</v>
          </cell>
          <cell r="AZ232">
            <v>358.96392242284327</v>
          </cell>
          <cell r="BA232">
            <v>401.16662620091603</v>
          </cell>
          <cell r="BB232">
            <v>428.09569502409062</v>
          </cell>
          <cell r="BC232">
            <v>470.89128034347038</v>
          </cell>
          <cell r="BD232">
            <v>476.7459173539728</v>
          </cell>
          <cell r="BE232">
            <v>490.65532274200234</v>
          </cell>
          <cell r="BF232">
            <v>504.93596115083989</v>
          </cell>
          <cell r="BG232" t="str">
            <v>.</v>
          </cell>
        </row>
        <row r="233">
          <cell r="D233">
            <v>0.51450203239084003</v>
          </cell>
          <cell r="E233">
            <v>0.5087330174010084</v>
          </cell>
          <cell r="F233">
            <v>0.52907760478484844</v>
          </cell>
          <cell r="G233">
            <v>0.53303547390109252</v>
          </cell>
          <cell r="H233">
            <v>0.55609811399141962</v>
          </cell>
          <cell r="I233">
            <v>0.63223076881358908</v>
          </cell>
          <cell r="J233">
            <v>0.66016388343397392</v>
          </cell>
          <cell r="K233">
            <v>0.63426361706212231</v>
          </cell>
          <cell r="L233">
            <v>0.6574093489275975</v>
          </cell>
          <cell r="M233">
            <v>0.66496571859141262</v>
          </cell>
          <cell r="N233">
            <v>0.7670752969769592</v>
          </cell>
          <cell r="O233">
            <v>0.80812982339088368</v>
          </cell>
          <cell r="P233">
            <v>0.83039794934635847</v>
          </cell>
          <cell r="Q233">
            <v>0.83406479624534202</v>
          </cell>
          <cell r="R233">
            <v>0.78916485083848886</v>
          </cell>
          <cell r="S233">
            <v>0.75613031697247246</v>
          </cell>
          <cell r="T233">
            <v>0.71215589090313069</v>
          </cell>
          <cell r="U233">
            <v>0.77682308205112438</v>
          </cell>
          <cell r="V233">
            <v>0.82489382338082839</v>
          </cell>
          <cell r="W233">
            <v>0.69026034522934265</v>
          </cell>
          <cell r="X233">
            <v>0.68517407527562912</v>
          </cell>
          <cell r="Y233">
            <v>0.68885454741071217</v>
          </cell>
          <cell r="Z233">
            <v>0.70851708929031998</v>
          </cell>
          <cell r="AA233">
            <v>0.62203193378044597</v>
          </cell>
          <cell r="AB233">
            <v>0.65664492484932602</v>
          </cell>
          <cell r="AC233">
            <v>0.63395063115130856</v>
          </cell>
          <cell r="AD233">
            <v>0.6472381941179921</v>
          </cell>
          <cell r="AE233">
            <v>0.65579006295832964</v>
          </cell>
          <cell r="AF233">
            <v>0.66305426253701683</v>
          </cell>
          <cell r="AG233">
            <v>0.62333394785250362</v>
          </cell>
          <cell r="AH233">
            <v>0.59053375320437518</v>
          </cell>
          <cell r="AI233">
            <v>0.71586395233238442</v>
          </cell>
          <cell r="AJ233">
            <v>0.62011663295854536</v>
          </cell>
          <cell r="AK233">
            <v>0.64153313548035951</v>
          </cell>
          <cell r="AL233">
            <v>0.65602107676457433</v>
          </cell>
          <cell r="AM233">
            <v>0.6406439733507413</v>
          </cell>
          <cell r="AN233">
            <v>0.59412507113368984</v>
          </cell>
          <cell r="AO233">
            <v>0.56250486013321466</v>
          </cell>
          <cell r="AP233">
            <v>0.38391716245778856</v>
          </cell>
          <cell r="AQ233">
            <v>0.39299127661260586</v>
          </cell>
          <cell r="AR233">
            <v>0.46637831190070872</v>
          </cell>
          <cell r="AS233">
            <v>0.38586529661434077</v>
          </cell>
          <cell r="AT233">
            <v>0.37840326501854477</v>
          </cell>
          <cell r="AU233">
            <v>0.37853173590882361</v>
          </cell>
          <cell r="AV233">
            <v>0.38222805169773205</v>
          </cell>
          <cell r="AW233">
            <v>0.43617330221510098</v>
          </cell>
          <cell r="AX233">
            <v>0.4001859058429853</v>
          </cell>
          <cell r="AY233">
            <v>0.52172070101713175</v>
          </cell>
          <cell r="AZ233">
            <v>0.54882394774129573</v>
          </cell>
          <cell r="BA233">
            <v>0.59601626848615563</v>
          </cell>
          <cell r="BB233">
            <v>0.61624608844181494</v>
          </cell>
          <cell r="BC233">
            <v>0.65677887120615086</v>
          </cell>
          <cell r="BD233">
            <v>0.6452323676463646</v>
          </cell>
          <cell r="BE233">
            <v>0.64469974862246093</v>
          </cell>
          <cell r="BF233">
            <v>0.64487267885761101</v>
          </cell>
          <cell r="BG233" t="str">
            <v>.</v>
          </cell>
        </row>
        <row r="234">
          <cell r="D234">
            <v>4.4258942452000003</v>
          </cell>
          <cell r="E234">
            <v>1.5160477804374795</v>
          </cell>
          <cell r="F234">
            <v>10.861128579793199</v>
          </cell>
          <cell r="G234">
            <v>9.1229311704819516</v>
          </cell>
          <cell r="H234">
            <v>8.7213880140601283</v>
          </cell>
          <cell r="I234">
            <v>6.2194826742683951</v>
          </cell>
          <cell r="J234">
            <v>7.0644867218392804</v>
          </cell>
          <cell r="K234">
            <v>-2.4151192345811978</v>
          </cell>
          <cell r="L234">
            <v>7.872905458949897</v>
          </cell>
          <cell r="M234">
            <v>3.5219857661956899</v>
          </cell>
          <cell r="N234">
            <v>16.325621089998911</v>
          </cell>
          <cell r="O234">
            <v>4.7716477306257277</v>
          </cell>
          <cell r="P234">
            <v>3.9179834870021191</v>
          </cell>
          <cell r="Q234">
            <v>3.4438529348372438</v>
          </cell>
          <cell r="R234">
            <v>0.47061148181830603</v>
          </cell>
          <cell r="S234">
            <v>-1.5111667853579425</v>
          </cell>
          <cell r="T234">
            <v>3.5875765197743714</v>
          </cell>
          <cell r="U234">
            <v>13.390228326285648</v>
          </cell>
          <cell r="V234">
            <v>15.175120493796701</v>
          </cell>
          <cell r="W234">
            <v>-8.1224205366839719</v>
          </cell>
          <cell r="X234">
            <v>4.5438690449405295</v>
          </cell>
          <cell r="Y234">
            <v>9.2277822375701248</v>
          </cell>
          <cell r="Z234">
            <v>4.7259748474870467</v>
          </cell>
          <cell r="AA234">
            <v>-8.5186066034104062</v>
          </cell>
          <cell r="AB234">
            <v>9.5980404141641209</v>
          </cell>
          <cell r="AC234">
            <v>-2.0733962438358677</v>
          </cell>
          <cell r="AD234">
            <v>3.51292242240413</v>
          </cell>
          <cell r="AE234">
            <v>7.1142220517596888</v>
          </cell>
          <cell r="AF234">
            <v>7.2025842319331179</v>
          </cell>
          <cell r="AG234">
            <v>1.9631798200380191</v>
          </cell>
          <cell r="AH234">
            <v>2.5180146171235984</v>
          </cell>
          <cell r="AI234">
            <v>24.285847624577904</v>
          </cell>
          <cell r="AJ234">
            <v>-10.052781303692937</v>
          </cell>
          <cell r="AK234">
            <v>5.1726515686563612</v>
          </cell>
          <cell r="AL234">
            <v>5.9847524000367525</v>
          </cell>
          <cell r="AM234">
            <v>0.77400771108131483</v>
          </cell>
          <cell r="AN234">
            <v>-2.4640670121571118</v>
          </cell>
          <cell r="AO234">
            <v>2.5707691548267908</v>
          </cell>
          <cell r="AP234">
            <v>-32.639762661323942</v>
          </cell>
          <cell r="AQ234">
            <v>-2.1140754261863792</v>
          </cell>
          <cell r="AR234">
            <v>24.440772798585474</v>
          </cell>
          <cell r="AS234">
            <v>-15.158643705876729</v>
          </cell>
          <cell r="AT234">
            <v>-2.2884436902377625</v>
          </cell>
          <cell r="AU234">
            <v>3.7019298918834931</v>
          </cell>
          <cell r="AV234">
            <v>5.3257737332123467</v>
          </cell>
          <cell r="AW234">
            <v>18.598454920618511</v>
          </cell>
          <cell r="AX234">
            <v>-6.0448650691683925</v>
          </cell>
          <cell r="AY234">
            <v>32.39069319934795</v>
          </cell>
          <cell r="AZ234">
            <v>8.3383470698293003</v>
          </cell>
          <cell r="BA234">
            <v>11.756809289697889</v>
          </cell>
          <cell r="BB234">
            <v>6.7126892080219269</v>
          </cell>
          <cell r="BC234">
            <v>9.9967333978846717</v>
          </cell>
          <cell r="BD234">
            <v>1.2433097096705703</v>
          </cell>
          <cell r="BE234">
            <v>2.9175719983569603</v>
          </cell>
          <cell r="BF234">
            <v>2.9105234870440144</v>
          </cell>
          <cell r="BG234" t="str">
            <v>.</v>
          </cell>
        </row>
        <row r="235">
          <cell r="D235">
            <v>12023.845145471401</v>
          </cell>
          <cell r="E235">
            <v>12344.54950600353</v>
          </cell>
          <cell r="F235">
            <v>13159.066667269608</v>
          </cell>
          <cell r="G235">
            <v>14252.937359880219</v>
          </cell>
          <cell r="H235">
            <v>14853.337701687993</v>
          </cell>
          <cell r="I235">
            <v>13877.269785396766</v>
          </cell>
          <cell r="J235">
            <v>14228.965864698841</v>
          </cell>
          <cell r="K235">
            <v>14452.328832298623</v>
          </cell>
          <cell r="L235">
            <v>15041.257101412402</v>
          </cell>
          <cell r="M235">
            <v>15394.066142990965</v>
          </cell>
          <cell r="N235">
            <v>15523.512216969744</v>
          </cell>
          <cell r="O235">
            <v>15437.985346662266</v>
          </cell>
          <cell r="P235">
            <v>15612.634811554335</v>
          </cell>
          <cell r="Q235">
            <v>16079.308455243812</v>
          </cell>
          <cell r="R235">
            <v>17074.12550526606</v>
          </cell>
          <cell r="S235">
            <v>17550.784921514813</v>
          </cell>
          <cell r="T235">
            <v>19303.043843927426</v>
          </cell>
          <cell r="U235">
            <v>20065.702849896701</v>
          </cell>
          <cell r="V235">
            <v>21763.920035741525</v>
          </cell>
          <cell r="W235">
            <v>23896.362296185223</v>
          </cell>
          <cell r="X235">
            <v>25167.632563497471</v>
          </cell>
          <cell r="Y235">
            <v>27343.170671505239</v>
          </cell>
          <cell r="Z235">
            <v>27840.721431163805</v>
          </cell>
          <cell r="AA235">
            <v>29010.212137786384</v>
          </cell>
          <cell r="AB235">
            <v>30118.669491568307</v>
          </cell>
          <cell r="AC235">
            <v>30550.029149737689</v>
          </cell>
          <cell r="AD235">
            <v>30974.014690750908</v>
          </cell>
          <cell r="AE235">
            <v>32744.920760034933</v>
          </cell>
          <cell r="AF235">
            <v>34718.82019717068</v>
          </cell>
          <cell r="AG235">
            <v>37656.211188019777</v>
          </cell>
          <cell r="AH235">
            <v>40748.615946161524</v>
          </cell>
          <cell r="AI235">
            <v>41778.108415836396</v>
          </cell>
          <cell r="AJ235">
            <v>43380.407270074516</v>
          </cell>
          <cell r="AK235">
            <v>44101.23340371174</v>
          </cell>
          <cell r="AL235">
            <v>45708.337500682821</v>
          </cell>
          <cell r="AM235">
            <v>47167.733017508588</v>
          </cell>
          <cell r="AN235">
            <v>49607.633745770429</v>
          </cell>
          <cell r="AO235">
            <v>53743.225054695999</v>
          </cell>
          <cell r="AP235">
            <v>53041.53514811214</v>
          </cell>
          <cell r="AQ235">
            <v>50721.36692712098</v>
          </cell>
          <cell r="AR235">
            <v>53186.108204754652</v>
          </cell>
          <cell r="AS235">
            <v>54539.159422982368</v>
          </cell>
          <cell r="AT235">
            <v>54341.949824834999</v>
          </cell>
          <cell r="AU235">
            <v>56334.524694185049</v>
          </cell>
          <cell r="AV235">
            <v>58760.980276480928</v>
          </cell>
          <cell r="AW235">
            <v>61070.509168356817</v>
          </cell>
          <cell r="AX235">
            <v>62538.77233758894</v>
          </cell>
          <cell r="AY235">
            <v>63508.305865011396</v>
          </cell>
          <cell r="AZ235">
            <v>65406.023898951913</v>
          </cell>
          <cell r="BA235">
            <v>67307.999363818453</v>
          </cell>
          <cell r="BB235">
            <v>69468.302201566141</v>
          </cell>
          <cell r="BC235">
            <v>71697.081161989176</v>
          </cell>
          <cell r="BD235">
            <v>73887.477017468074</v>
          </cell>
          <cell r="BE235">
            <v>76106.020483239292</v>
          </cell>
          <cell r="BF235">
            <v>78300.101354166778</v>
          </cell>
          <cell r="BG235" t="str">
            <v>.</v>
          </cell>
        </row>
        <row r="236">
          <cell r="D236">
            <v>35379.790675972559</v>
          </cell>
          <cell r="E236">
            <v>36051.95026741625</v>
          </cell>
          <cell r="F236">
            <v>37965.034809273144</v>
          </cell>
          <cell r="G236">
            <v>40663.394304208763</v>
          </cell>
          <cell r="H236">
            <v>41827.379475638663</v>
          </cell>
          <cell r="I236">
            <v>38654.214867389266</v>
          </cell>
          <cell r="J236">
            <v>39436.11117207483</v>
          </cell>
          <cell r="K236">
            <v>39977.60811408369</v>
          </cell>
          <cell r="L236">
            <v>41537.741908007389</v>
          </cell>
          <cell r="M236">
            <v>42406.653024916028</v>
          </cell>
          <cell r="N236">
            <v>42598.949859612811</v>
          </cell>
          <cell r="O236">
            <v>42248.31134303195</v>
          </cell>
          <cell r="P236">
            <v>42702.891990844837</v>
          </cell>
          <cell r="Q236">
            <v>43967.288161129189</v>
          </cell>
          <cell r="R236">
            <v>46649.249123643422</v>
          </cell>
          <cell r="S236">
            <v>47873.078635761136</v>
          </cell>
          <cell r="T236">
            <v>52409.661155418115</v>
          </cell>
          <cell r="U236">
            <v>54127.636528683084</v>
          </cell>
          <cell r="V236">
            <v>58206.157485637093</v>
          </cell>
          <cell r="W236">
            <v>63283.003328930296</v>
          </cell>
          <cell r="X236">
            <v>65899.175365453804</v>
          </cell>
          <cell r="Y236">
            <v>70633.865745053467</v>
          </cell>
          <cell r="Z236">
            <v>70947.771686427077</v>
          </cell>
          <cell r="AA236">
            <v>72887.844338168041</v>
          </cell>
          <cell r="AB236">
            <v>74585.90123590357</v>
          </cell>
          <cell r="AC236">
            <v>74601.059675266384</v>
          </cell>
          <cell r="AD236">
            <v>74733.062839900667</v>
          </cell>
          <cell r="AE236">
            <v>77991.951316029357</v>
          </cell>
          <cell r="AF236">
            <v>81653.876920402836</v>
          </cell>
          <cell r="AG236">
            <v>87300.936129021284</v>
          </cell>
          <cell r="AH236">
            <v>93251.595505833335</v>
          </cell>
          <cell r="AI236">
            <v>94550.127451187</v>
          </cell>
          <cell r="AJ236">
            <v>97123.938811316519</v>
          </cell>
          <cell r="AK236">
            <v>97512.577673365755</v>
          </cell>
          <cell r="AL236">
            <v>99688.421460469559</v>
          </cell>
          <cell r="AM236">
            <v>101283.51517609747</v>
          </cell>
          <cell r="AN236">
            <v>104895.35073377474</v>
          </cell>
          <cell r="AO236">
            <v>111802.0076028625</v>
          </cell>
          <cell r="AP236">
            <v>108419.51075295034</v>
          </cell>
          <cell r="AQ236">
            <v>101805.568901808</v>
          </cell>
          <cell r="AR236">
            <v>104792.36668930139</v>
          </cell>
          <cell r="AS236">
            <v>104999.10366844563</v>
          </cell>
          <cell r="AT236">
            <v>102242.61491031984</v>
          </cell>
          <cell r="AU236">
            <v>103304.49675731911</v>
          </cell>
          <cell r="AV236">
            <v>105245.11758649697</v>
          </cell>
          <cell r="AW236">
            <v>107254.1432531732</v>
          </cell>
          <cell r="AX236">
            <v>107064.02283344994</v>
          </cell>
          <cell r="AY236">
            <v>106383.34851821748</v>
          </cell>
          <cell r="AZ236">
            <v>107127.61418299613</v>
          </cell>
          <cell r="BA236">
            <v>107859.12895246176</v>
          </cell>
          <cell r="BB236">
            <v>108985.15008591065</v>
          </cell>
          <cell r="BC236">
            <v>109721.47499615466</v>
          </cell>
          <cell r="BD236">
            <v>110365.19428834465</v>
          </cell>
          <cell r="BE236">
            <v>110857.78567290399</v>
          </cell>
          <cell r="BF236">
            <v>111445.86529088535</v>
          </cell>
          <cell r="BG236" t="str">
            <v>.</v>
          </cell>
        </row>
        <row r="237">
          <cell r="D237">
            <v>182.02974208350369</v>
          </cell>
          <cell r="E237">
            <v>183.4081744273376</v>
          </cell>
          <cell r="F237">
            <v>200.86449682463626</v>
          </cell>
          <cell r="G237">
            <v>216.75031653370908</v>
          </cell>
          <cell r="H237">
            <v>232.60126839606076</v>
          </cell>
          <cell r="I237">
            <v>244.38383983495183</v>
          </cell>
          <cell r="J237">
            <v>260.34296298890848</v>
          </cell>
          <cell r="K237">
            <v>253.56342323930772</v>
          </cell>
          <cell r="L237">
            <v>273.07299863665713</v>
          </cell>
          <cell r="M237">
            <v>281.98970501769992</v>
          </cell>
          <cell r="N237">
            <v>326.76602114469091</v>
          </cell>
          <cell r="O237">
            <v>341.4212038420747</v>
          </cell>
          <cell r="P237">
            <v>354.60393940356585</v>
          </cell>
          <cell r="Q237">
            <v>366.71567241572455</v>
          </cell>
          <cell r="R237">
            <v>368.13947726387568</v>
          </cell>
          <cell r="S237">
            <v>361.98286123306161</v>
          </cell>
          <cell r="T237">
            <v>373.23848932067989</v>
          </cell>
          <cell r="U237">
            <v>420.47597432354621</v>
          </cell>
          <cell r="V237">
            <v>480.13899792633811</v>
          </cell>
          <cell r="W237">
            <v>436.81747724977055</v>
          </cell>
          <cell r="X237">
            <v>451.52406542451314</v>
          </cell>
          <cell r="Y237">
            <v>486.56459619677815</v>
          </cell>
          <cell r="Z237">
            <v>502.67708686901494</v>
          </cell>
          <cell r="AA237">
            <v>453.38566762758796</v>
          </cell>
          <cell r="AB237">
            <v>489.76453511869141</v>
          </cell>
          <cell r="AC237">
            <v>472.93388865691566</v>
          </cell>
          <cell r="AD237">
            <v>483.70092633403726</v>
          </cell>
          <cell r="AE237">
            <v>511.46346663781884</v>
          </cell>
          <cell r="AF237">
            <v>541.40951144746043</v>
          </cell>
          <cell r="AG237">
            <v>544.17637168522083</v>
          </cell>
          <cell r="AH237">
            <v>550.68214686356009</v>
          </cell>
          <cell r="AI237">
            <v>676.85027930737419</v>
          </cell>
          <cell r="AJ237">
            <v>602.28169915345381</v>
          </cell>
          <cell r="AK237">
            <v>625.5754970356644</v>
          </cell>
          <cell r="AL237">
            <v>653.97705587457949</v>
          </cell>
          <cell r="AM237">
            <v>648.86673597345191</v>
          </cell>
          <cell r="AN237">
            <v>623.20957716297278</v>
          </cell>
          <cell r="AO237">
            <v>628.89172649260763</v>
          </cell>
          <cell r="AP237">
            <v>416.24110923334405</v>
          </cell>
          <cell r="AQ237">
            <v>400.08700488994134</v>
          </cell>
          <cell r="AR237">
            <v>488.72887076636459</v>
          </cell>
          <cell r="AS237">
            <v>405.15510281264682</v>
          </cell>
          <cell r="AT237">
            <v>386.88939306098774</v>
          </cell>
          <cell r="AU237">
            <v>391.04030484735443</v>
          </cell>
          <cell r="AV237">
            <v>402.27636245785453</v>
          </cell>
          <cell r="AW237">
            <v>467.81393838988043</v>
          </cell>
          <cell r="AX237">
            <v>428.4551296079822</v>
          </cell>
          <cell r="AY237">
            <v>555.02395165474263</v>
          </cell>
          <cell r="AZ237">
            <v>587.9420012801836</v>
          </cell>
          <cell r="BA237">
            <v>642.85795560413317</v>
          </cell>
          <cell r="BB237">
            <v>671.61672438686583</v>
          </cell>
          <cell r="BC237">
            <v>720.6274649504835</v>
          </cell>
          <cell r="BD237">
            <v>712.1119561641965</v>
          </cell>
          <cell r="BE237">
            <v>714.6998655616386</v>
          </cell>
          <cell r="BF237">
            <v>718.6839369773769</v>
          </cell>
          <cell r="BG237" t="str">
            <v>.</v>
          </cell>
        </row>
        <row r="238">
          <cell r="D238">
            <v>1060</v>
          </cell>
          <cell r="E238">
            <v>1060</v>
          </cell>
          <cell r="F238">
            <v>1120</v>
          </cell>
          <cell r="G238">
            <v>1120</v>
          </cell>
          <cell r="H238">
            <v>1100</v>
          </cell>
          <cell r="I238">
            <v>1100</v>
          </cell>
          <cell r="J238">
            <v>1100</v>
          </cell>
          <cell r="K238">
            <v>1160</v>
          </cell>
          <cell r="L238">
            <v>1180</v>
          </cell>
          <cell r="M238">
            <v>1160</v>
          </cell>
          <cell r="N238">
            <v>1150</v>
          </cell>
          <cell r="O238">
            <v>1140</v>
          </cell>
          <cell r="P238">
            <v>1170</v>
          </cell>
          <cell r="Q238">
            <v>1210</v>
          </cell>
          <cell r="R238">
            <v>1230</v>
          </cell>
          <cell r="S238">
            <v>1240</v>
          </cell>
          <cell r="T238">
            <v>1200</v>
          </cell>
          <cell r="U238">
            <v>1230</v>
          </cell>
          <cell r="V238">
            <v>1270</v>
          </cell>
          <cell r="W238">
            <v>1355</v>
          </cell>
          <cell r="X238">
            <v>1263</v>
          </cell>
          <cell r="Y238">
            <v>1243</v>
          </cell>
          <cell r="Z238">
            <v>1248</v>
          </cell>
          <cell r="AA238">
            <v>1277</v>
          </cell>
          <cell r="AB238">
            <v>1309</v>
          </cell>
          <cell r="AC238">
            <v>1335</v>
          </cell>
          <cell r="AD238">
            <v>1370</v>
          </cell>
          <cell r="AE238">
            <v>1390</v>
          </cell>
          <cell r="AF238">
            <v>1400</v>
          </cell>
          <cell r="AG238">
            <v>1390</v>
          </cell>
          <cell r="AH238">
            <v>1380</v>
          </cell>
          <cell r="AI238">
            <v>1380</v>
          </cell>
          <cell r="AJ238">
            <v>1393</v>
          </cell>
          <cell r="AK238">
            <v>1641</v>
          </cell>
          <cell r="AL238">
            <v>1479</v>
          </cell>
          <cell r="AM238">
            <v>1439</v>
          </cell>
          <cell r="AN238">
            <v>1435</v>
          </cell>
          <cell r="AO238">
            <v>1397</v>
          </cell>
          <cell r="AP238">
            <v>849</v>
          </cell>
          <cell r="AQ238">
            <v>882</v>
          </cell>
          <cell r="AR238">
            <v>893</v>
          </cell>
          <cell r="AS238">
            <v>892</v>
          </cell>
          <cell r="AT238">
            <v>847</v>
          </cell>
          <cell r="AU238">
            <v>882</v>
          </cell>
          <cell r="AV238">
            <v>821</v>
          </cell>
          <cell r="AW238">
            <v>774</v>
          </cell>
          <cell r="AX238">
            <v>780</v>
          </cell>
          <cell r="AY238">
            <v>824</v>
          </cell>
          <cell r="AZ238">
            <v>838</v>
          </cell>
          <cell r="BA238">
            <v>923</v>
          </cell>
          <cell r="BB238">
            <v>928</v>
          </cell>
          <cell r="BC238">
            <v>954</v>
          </cell>
          <cell r="BD238">
            <v>964</v>
          </cell>
          <cell r="BE238">
            <v>964</v>
          </cell>
          <cell r="BF238" t="str">
            <v>.</v>
          </cell>
          <cell r="BG238" t="str">
            <v>.</v>
          </cell>
        </row>
        <row r="239">
          <cell r="D239">
            <v>1.5614098400096235</v>
          </cell>
          <cell r="E239">
            <v>0.86970307793354917</v>
          </cell>
          <cell r="F239">
            <v>1.5429532666911578</v>
          </cell>
          <cell r="G239">
            <v>1.3423823544089029</v>
          </cell>
          <cell r="H239">
            <v>2.3583775940040295</v>
          </cell>
          <cell r="I239">
            <v>0.96336807840978456</v>
          </cell>
          <cell r="J239">
            <v>3.3506543690702575</v>
          </cell>
          <cell r="K239">
            <v>1.9828348706783434</v>
          </cell>
          <cell r="L239">
            <v>1.7573656845753902</v>
          </cell>
          <cell r="M239">
            <v>2.1484170617639724</v>
          </cell>
          <cell r="N239">
            <v>1.8246414602346805</v>
          </cell>
          <cell r="O239">
            <v>1.8250303199925368</v>
          </cell>
          <cell r="P239">
            <v>2.2513456835121417</v>
          </cell>
          <cell r="Q239">
            <v>1.6671499674366201</v>
          </cell>
          <cell r="R239">
            <v>1.6171553641844623</v>
          </cell>
          <cell r="S239">
            <v>3.9742729503999432</v>
          </cell>
          <cell r="T239">
            <v>3.1094261934949348</v>
          </cell>
          <cell r="U239">
            <v>3.8993438815396617</v>
          </cell>
          <cell r="V239">
            <v>2.8086992535638298</v>
          </cell>
          <cell r="W239">
            <v>3.8492997479426441</v>
          </cell>
          <cell r="X239">
            <v>3.2392584136883493</v>
          </cell>
          <cell r="Y239">
            <v>5.414259287932004</v>
          </cell>
          <cell r="Z239">
            <v>4.6187698084260242</v>
          </cell>
          <cell r="AA239">
            <v>2.7989774252723567</v>
          </cell>
          <cell r="AB239">
            <v>2.078730740298663</v>
          </cell>
          <cell r="AC239">
            <v>2.3663503266727068</v>
          </cell>
          <cell r="AD239">
            <v>4.1152996182857562</v>
          </cell>
          <cell r="AE239">
            <v>3.4726637165005716</v>
          </cell>
          <cell r="AF239">
            <v>6.4954880418678931</v>
          </cell>
          <cell r="AG239">
            <v>5.0305807527448811</v>
          </cell>
          <cell r="AH239">
            <v>4.6466608182754978</v>
          </cell>
          <cell r="AI239">
            <v>12.103927330488405</v>
          </cell>
          <cell r="AJ239">
            <v>6.7527180224358512</v>
          </cell>
          <cell r="AK239">
            <v>7.3585758102882526</v>
          </cell>
          <cell r="AL239">
            <v>8.1535836288451158</v>
          </cell>
          <cell r="AM239">
            <v>11.415409150811076</v>
          </cell>
          <cell r="AN239">
            <v>8.6799616202135645</v>
          </cell>
          <cell r="AO239">
            <v>6.8427334479756263</v>
          </cell>
          <cell r="AP239">
            <v>25.139029179869016</v>
          </cell>
          <cell r="AQ239">
            <v>17.402246902194676</v>
          </cell>
          <cell r="AR239">
            <v>34.445202345262359</v>
          </cell>
          <cell r="AS239">
            <v>21.85950165115581</v>
          </cell>
          <cell r="AT239">
            <v>17.112256483741682</v>
          </cell>
          <cell r="AU239">
            <v>14.569790422506653</v>
          </cell>
          <cell r="AV239">
            <v>22.605228674505785</v>
          </cell>
          <cell r="AW239">
            <v>33.334256178503296</v>
          </cell>
          <cell r="AX239">
            <v>30.068267782424034</v>
          </cell>
          <cell r="AY239">
            <v>42.055577025214603</v>
          </cell>
          <cell r="AZ239">
            <v>41.032029899545947</v>
          </cell>
          <cell r="BA239" t="str">
            <v>.</v>
          </cell>
          <cell r="BB239" t="str">
            <v>.</v>
          </cell>
          <cell r="BC239" t="str">
            <v>.</v>
          </cell>
          <cell r="BD239" t="str">
            <v>.</v>
          </cell>
          <cell r="BE239" t="str">
            <v>.</v>
          </cell>
          <cell r="BF239" t="str">
            <v>.</v>
          </cell>
          <cell r="BG239" t="str">
            <v>.</v>
          </cell>
        </row>
        <row r="240">
          <cell r="D240">
            <v>79.817153855407199</v>
          </cell>
          <cell r="E240">
            <v>84.146037641836358</v>
          </cell>
          <cell r="F240">
            <v>82.178696417177434</v>
          </cell>
          <cell r="G240">
            <v>80.99705574130445</v>
          </cell>
          <cell r="H240">
            <v>83.997125991462525</v>
          </cell>
          <cell r="I240">
            <v>86.225631574538369</v>
          </cell>
          <cell r="J240">
            <v>84.565635200683346</v>
          </cell>
          <cell r="K240">
            <v>86.589621220221048</v>
          </cell>
          <cell r="L240">
            <v>87.18024263431542</v>
          </cell>
          <cell r="M240">
            <v>82.952725165216421</v>
          </cell>
          <cell r="N240">
            <v>80.313559322033882</v>
          </cell>
          <cell r="O240">
            <v>78.265229965481851</v>
          </cell>
          <cell r="P240">
            <v>76.472856546704065</v>
          </cell>
          <cell r="Q240">
            <v>74.856792435788336</v>
          </cell>
          <cell r="R240">
            <v>77.540652680861356</v>
          </cell>
          <cell r="S240">
            <v>78.552257517701676</v>
          </cell>
          <cell r="T240">
            <v>77.611378215186846</v>
          </cell>
          <cell r="U240">
            <v>76.818613102586738</v>
          </cell>
          <cell r="V240">
            <v>74.70178910728005</v>
          </cell>
          <cell r="W240">
            <v>77.112524412839903</v>
          </cell>
          <cell r="X240">
            <v>79.599261259756275</v>
          </cell>
          <cell r="Y240">
            <v>70.598062145005017</v>
          </cell>
          <cell r="Z240">
            <v>75.806467892686271</v>
          </cell>
          <cell r="AA240">
            <v>77.250386407029652</v>
          </cell>
          <cell r="AB240">
            <v>78.157665556902899</v>
          </cell>
          <cell r="AC240">
            <v>80.887977490581335</v>
          </cell>
          <cell r="AD240">
            <v>82.512145453217187</v>
          </cell>
          <cell r="AE240">
            <v>78.769851609285723</v>
          </cell>
          <cell r="AF240">
            <v>77.138899043734241</v>
          </cell>
          <cell r="AG240">
            <v>76.11785048885001</v>
          </cell>
          <cell r="AH240">
            <v>75.983157150908738</v>
          </cell>
          <cell r="AI240">
            <v>68.39164508274726</v>
          </cell>
          <cell r="AJ240">
            <v>79.525726631612187</v>
          </cell>
          <cell r="AK240">
            <v>78.822775154652064</v>
          </cell>
          <cell r="AL240">
            <v>77.721088991967264</v>
          </cell>
          <cell r="AM240">
            <v>75.298234940213334</v>
          </cell>
          <cell r="AN240">
            <v>76.547830158407294</v>
          </cell>
          <cell r="AO240">
            <v>77.344253009372125</v>
          </cell>
          <cell r="AP240">
            <v>54.043341735392161</v>
          </cell>
          <cell r="AQ240">
            <v>57.013927181623814</v>
          </cell>
          <cell r="AR240">
            <v>45.628984832540141</v>
          </cell>
          <cell r="AS240">
            <v>52.290003002101471</v>
          </cell>
          <cell r="AT240">
            <v>54.226677764180991</v>
          </cell>
          <cell r="AU240">
            <v>51.102046608059666</v>
          </cell>
          <cell r="AV240">
            <v>49.314117196947336</v>
          </cell>
          <cell r="AW240">
            <v>42.77316665932053</v>
          </cell>
          <cell r="AX240">
            <v>45.561318381353438</v>
          </cell>
          <cell r="AY240">
            <v>34.403831493611577</v>
          </cell>
          <cell r="AZ240">
            <v>32.287394185925244</v>
          </cell>
          <cell r="BA240" t="str">
            <v>.</v>
          </cell>
          <cell r="BB240" t="str">
            <v>.</v>
          </cell>
          <cell r="BC240" t="str">
            <v>.</v>
          </cell>
          <cell r="BD240" t="str">
            <v>.</v>
          </cell>
          <cell r="BE240" t="str">
            <v>.</v>
          </cell>
          <cell r="BF240" t="str">
            <v>.</v>
          </cell>
          <cell r="BG240" t="str">
            <v>.</v>
          </cell>
        </row>
        <row r="241">
          <cell r="D241">
            <v>6.1518104174185009</v>
          </cell>
          <cell r="E241">
            <v>3.4448395352524175</v>
          </cell>
          <cell r="F241">
            <v>3.8051779810127804</v>
          </cell>
          <cell r="G241">
            <v>7.270821897300265</v>
          </cell>
          <cell r="H241">
            <v>4.8055113340189637</v>
          </cell>
          <cell r="I241">
            <v>2.9379734565167963</v>
          </cell>
          <cell r="J241">
            <v>3.8519814112407089</v>
          </cell>
          <cell r="K241">
            <v>2.2180535171019513</v>
          </cell>
          <cell r="L241">
            <v>2.7755632582322356</v>
          </cell>
          <cell r="M241">
            <v>4.9746037623459527</v>
          </cell>
          <cell r="N241">
            <v>9.0958279009126457</v>
          </cell>
          <cell r="O241">
            <v>9.2895792517958764</v>
          </cell>
          <cell r="P241">
            <v>9.8067181169410862</v>
          </cell>
          <cell r="Q241">
            <v>13.709420561991644</v>
          </cell>
          <cell r="R241">
            <v>10.267347605598502</v>
          </cell>
          <cell r="S241">
            <v>7.072731446329878</v>
          </cell>
          <cell r="T241">
            <v>8.1336329362339583</v>
          </cell>
          <cell r="U241">
            <v>8.9435064054892663</v>
          </cell>
          <cell r="V241">
            <v>5.5440511155442724</v>
          </cell>
          <cell r="W241">
            <v>7.0973342013454186</v>
          </cell>
          <cell r="X241">
            <v>6.9654419293865795</v>
          </cell>
          <cell r="Y241">
            <v>14.77458242674642</v>
          </cell>
          <cell r="Z241">
            <v>10.566344348668672</v>
          </cell>
          <cell r="AA241">
            <v>11.767899068879395</v>
          </cell>
          <cell r="AB241">
            <v>9.4259523363177529</v>
          </cell>
          <cell r="AC241">
            <v>5.5200534121798839</v>
          </cell>
          <cell r="AD241">
            <v>1.6960257885412673</v>
          </cell>
          <cell r="AE241">
            <v>4.6989350636898202</v>
          </cell>
          <cell r="AF241">
            <v>4.5108036865295444</v>
          </cell>
          <cell r="AG241">
            <v>6.7167682190261262</v>
          </cell>
          <cell r="AH241">
            <v>4.8577678071796058</v>
          </cell>
          <cell r="AI241">
            <v>7.9110121470639978</v>
          </cell>
          <cell r="AJ241">
            <v>2.1388852599996047</v>
          </cell>
          <cell r="AK241">
            <v>1.5408779359957201</v>
          </cell>
          <cell r="AL241">
            <v>2.3008967092111461</v>
          </cell>
          <cell r="AM241">
            <v>0.98610980607990217</v>
          </cell>
          <cell r="AN241">
            <v>1.9951694134862219</v>
          </cell>
          <cell r="AO241">
            <v>2.40800225767862</v>
          </cell>
          <cell r="AP241">
            <v>2.0648623389253773</v>
          </cell>
          <cell r="AQ241">
            <v>3.1272019171214689</v>
          </cell>
          <cell r="AR241">
            <v>4.1611152264926181</v>
          </cell>
          <cell r="AS241">
            <v>7.1828279795857108</v>
          </cell>
          <cell r="AT241">
            <v>8.1997712216291845</v>
          </cell>
          <cell r="AU241">
            <v>11.8080958724489</v>
          </cell>
          <cell r="AV241">
            <v>10.257911901351987</v>
          </cell>
          <cell r="AW241">
            <v>7.7869690909890785</v>
          </cell>
          <cell r="AX241">
            <v>6.6383596698771621</v>
          </cell>
          <cell r="AY241">
            <v>4.6367518907051952</v>
          </cell>
          <cell r="AZ241">
            <v>6.8475177801947407</v>
          </cell>
          <cell r="BA241" t="str">
            <v>.</v>
          </cell>
          <cell r="BB241" t="str">
            <v>.</v>
          </cell>
          <cell r="BC241" t="str">
            <v>.</v>
          </cell>
          <cell r="BD241" t="str">
            <v>.</v>
          </cell>
          <cell r="BE241" t="str">
            <v>.</v>
          </cell>
          <cell r="BF241" t="str">
            <v>.</v>
          </cell>
          <cell r="BG241" t="str">
            <v>.</v>
          </cell>
        </row>
        <row r="242">
          <cell r="D242">
            <v>12.46962588716468</v>
          </cell>
          <cell r="E242">
            <v>11.539419744977691</v>
          </cell>
          <cell r="F242">
            <v>12.473172335118619</v>
          </cell>
          <cell r="G242">
            <v>10.389740006986377</v>
          </cell>
          <cell r="H242">
            <v>8.8389850805145045</v>
          </cell>
          <cell r="I242">
            <v>9.8730268905350584</v>
          </cell>
          <cell r="J242">
            <v>8.2317290190056855</v>
          </cell>
          <cell r="K242">
            <v>9.2094903919986795</v>
          </cell>
          <cell r="L242">
            <v>8.2868284228769493</v>
          </cell>
          <cell r="M242">
            <v>9.9242540106736641</v>
          </cell>
          <cell r="N242">
            <v>8.7659713168187743</v>
          </cell>
          <cell r="O242">
            <v>10.620160462729732</v>
          </cell>
          <cell r="P242">
            <v>11.469079652842709</v>
          </cell>
          <cell r="Q242">
            <v>9.7666370347833951</v>
          </cell>
          <cell r="R242">
            <v>10.57484434935569</v>
          </cell>
          <cell r="S242">
            <v>10.400738085568483</v>
          </cell>
          <cell r="T242">
            <v>11.145562655084253</v>
          </cell>
          <cell r="U242">
            <v>10.338536610384327</v>
          </cell>
          <cell r="V242">
            <v>16.945460523611853</v>
          </cell>
          <cell r="W242">
            <v>11.940841637872037</v>
          </cell>
          <cell r="X242">
            <v>10.196038397168778</v>
          </cell>
          <cell r="Y242">
            <v>9.2130961403165657</v>
          </cell>
          <cell r="Z242">
            <v>9.0084179502190267</v>
          </cell>
          <cell r="AA242">
            <v>8.182737098818583</v>
          </cell>
          <cell r="AB242">
            <v>10.337651366480705</v>
          </cell>
          <cell r="AC242">
            <v>11.225618770566074</v>
          </cell>
          <cell r="AD242">
            <v>11.676529139955802</v>
          </cell>
          <cell r="AE242">
            <v>13.058549610523878</v>
          </cell>
          <cell r="AF242">
            <v>11.854809227868317</v>
          </cell>
          <cell r="AG242">
            <v>12.134800539378965</v>
          </cell>
          <cell r="AH242">
            <v>14.512414223636133</v>
          </cell>
          <cell r="AI242">
            <v>11.593415439700333</v>
          </cell>
          <cell r="AJ242">
            <v>11.582669474026684</v>
          </cell>
          <cell r="AK242">
            <v>12.277771099063951</v>
          </cell>
          <cell r="AL242">
            <v>11.824430141257984</v>
          </cell>
          <cell r="AM242">
            <v>12.300246102895699</v>
          </cell>
          <cell r="AN242">
            <v>12.77703880789293</v>
          </cell>
          <cell r="AO242">
            <v>13.405011284973622</v>
          </cell>
          <cell r="AP242">
            <v>18.752766745813439</v>
          </cell>
          <cell r="AQ242">
            <v>22.456623999060049</v>
          </cell>
          <cell r="AR242">
            <v>15.764698129638392</v>
          </cell>
          <cell r="AS242">
            <v>18.667667367157012</v>
          </cell>
          <cell r="AT242">
            <v>20.461295129683222</v>
          </cell>
          <cell r="AU242">
            <v>22.520067665256555</v>
          </cell>
          <cell r="AV242">
            <v>17.822741701847473</v>
          </cell>
          <cell r="AW242">
            <v>16.105608071187103</v>
          </cell>
          <cell r="AX242">
            <v>17.732054166345364</v>
          </cell>
          <cell r="AY242">
            <v>18.903839590468628</v>
          </cell>
          <cell r="AZ242">
            <v>19.833058134334067</v>
          </cell>
          <cell r="BA242">
            <v>11.527616955500331</v>
          </cell>
          <cell r="BB242">
            <v>11.393298934465962</v>
          </cell>
          <cell r="BC242">
            <v>10.461958222011917</v>
          </cell>
          <cell r="BD242">
            <v>10.37615243907131</v>
          </cell>
          <cell r="BE242">
            <v>10.376152439071312</v>
          </cell>
          <cell r="BF242">
            <v>10.37615243907131</v>
          </cell>
          <cell r="BG242" t="str">
            <v>.</v>
          </cell>
        </row>
        <row r="243">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cell r="AJ243" t="str">
            <v>.</v>
          </cell>
          <cell r="AK243" t="str">
            <v>.</v>
          </cell>
          <cell r="AL243" t="str">
            <v>.</v>
          </cell>
          <cell r="AM243" t="str">
            <v>.</v>
          </cell>
          <cell r="AN243">
            <v>42.287196000000002</v>
          </cell>
          <cell r="AO243">
            <v>50.60186977</v>
          </cell>
          <cell r="AP243">
            <v>62.000725000000003</v>
          </cell>
          <cell r="AQ243">
            <v>52.906560220000003</v>
          </cell>
          <cell r="AR243">
            <v>56.245545000000007</v>
          </cell>
          <cell r="AS243">
            <v>57.280009200000002</v>
          </cell>
          <cell r="AT243">
            <v>52.729536549999999</v>
          </cell>
          <cell r="AU243">
            <v>49.276128579999991</v>
          </cell>
          <cell r="AV243">
            <v>52.02326978</v>
          </cell>
          <cell r="AW243">
            <v>51.315372160000003</v>
          </cell>
          <cell r="AX243">
            <v>56.270428890000005</v>
          </cell>
          <cell r="AY243">
            <v>58.587475449999999</v>
          </cell>
          <cell r="AZ243">
            <v>71.274240050000003</v>
          </cell>
          <cell r="BA243">
            <v>80.191184819999989</v>
          </cell>
          <cell r="BB243">
            <v>85.740530000000007</v>
          </cell>
          <cell r="BC243">
            <v>93.024950000000004</v>
          </cell>
          <cell r="BD243">
            <v>101.51059999999998</v>
          </cell>
          <cell r="BE243">
            <v>110.05231999999999</v>
          </cell>
          <cell r="BF243">
            <v>119.19599999999998</v>
          </cell>
          <cell r="BG243" t="str">
            <v>.</v>
          </cell>
        </row>
        <row r="244">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v>54.953688875043241</v>
          </cell>
          <cell r="AO244">
            <v>56.668268340419168</v>
          </cell>
          <cell r="AP244">
            <v>64.512076719999186</v>
          </cell>
          <cell r="AQ244">
            <v>53.755272716053945</v>
          </cell>
          <cell r="AR244">
            <v>56.245545000000014</v>
          </cell>
          <cell r="AS244">
            <v>56.599269806546232</v>
          </cell>
          <cell r="AT244">
            <v>52.010842453724791</v>
          </cell>
          <cell r="AU244">
            <v>47.62026495538025</v>
          </cell>
          <cell r="AV244">
            <v>49.759528178905406</v>
          </cell>
          <cell r="AW244">
            <v>48.016720381114446</v>
          </cell>
          <cell r="AX244">
            <v>50.097688595792683</v>
          </cell>
          <cell r="AY244">
            <v>50.238955417732079</v>
          </cell>
          <cell r="AZ244">
            <v>59.500102331316171</v>
          </cell>
          <cell r="BA244">
            <v>65.02188485810629</v>
          </cell>
          <cell r="BB244">
            <v>68.160957617469549</v>
          </cell>
          <cell r="BC244">
            <v>72.558083094662422</v>
          </cell>
          <cell r="BD244">
            <v>77.635300068821891</v>
          </cell>
          <cell r="BE244">
            <v>82.552099495950387</v>
          </cell>
          <cell r="BF244">
            <v>87.66535914002246</v>
          </cell>
          <cell r="BG244" t="str">
            <v>.</v>
          </cell>
        </row>
        <row r="245">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cell r="AJ245" t="str">
            <v>.</v>
          </cell>
          <cell r="AK245" t="str">
            <v>.</v>
          </cell>
          <cell r="AL245" t="str">
            <v>.</v>
          </cell>
          <cell r="AM245" t="str">
            <v>.</v>
          </cell>
          <cell r="AN245">
            <v>53.048643901949475</v>
          </cell>
          <cell r="AO245">
            <v>69.256911433811453</v>
          </cell>
          <cell r="AP245">
            <v>90.820931050141354</v>
          </cell>
          <cell r="AQ245">
            <v>73.49664544002222</v>
          </cell>
          <cell r="AR245">
            <v>74.492477319382829</v>
          </cell>
          <cell r="AS245">
            <v>79.62745422951275</v>
          </cell>
          <cell r="AT245">
            <v>67.749629384556087</v>
          </cell>
          <cell r="AU245">
            <v>65.425914956172562</v>
          </cell>
          <cell r="AV245">
            <v>69.021027332079214</v>
          </cell>
          <cell r="AW245">
            <v>56.912174495101013</v>
          </cell>
          <cell r="AX245">
            <v>62.24363097214718</v>
          </cell>
          <cell r="AY245">
            <v>66.021687754809122</v>
          </cell>
          <cell r="AZ245">
            <v>85.364951349090205</v>
          </cell>
          <cell r="BA245">
            <v>93.844619359766881</v>
          </cell>
          <cell r="BB245">
            <v>101.6885755099692</v>
          </cell>
          <cell r="BC245">
            <v>110.97098972169462</v>
          </cell>
          <cell r="BD245">
            <v>122.1337949243008</v>
          </cell>
          <cell r="BE245">
            <v>132.99267439709001</v>
          </cell>
          <cell r="BF245">
            <v>144.6752558398284</v>
          </cell>
          <cell r="BG245" t="str">
            <v>.</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cell r="Z246" t="str">
            <v>.</v>
          </cell>
          <cell r="AA246" t="str">
            <v>.</v>
          </cell>
          <cell r="AB246" t="str">
            <v>.</v>
          </cell>
          <cell r="AC246" t="str">
            <v>.</v>
          </cell>
          <cell r="AD246" t="str">
            <v>.</v>
          </cell>
          <cell r="AE246" t="str">
            <v>.</v>
          </cell>
          <cell r="AF246" t="str">
            <v>.</v>
          </cell>
          <cell r="AG246" t="str">
            <v>.</v>
          </cell>
          <cell r="AH246" t="str">
            <v>.</v>
          </cell>
          <cell r="AI246" t="str">
            <v>.</v>
          </cell>
          <cell r="AJ246" t="str">
            <v>.</v>
          </cell>
          <cell r="AK246" t="str">
            <v>.</v>
          </cell>
          <cell r="AL246" t="str">
            <v>.</v>
          </cell>
          <cell r="AM246" t="str">
            <v>.</v>
          </cell>
          <cell r="AN246">
            <v>72.781522912447173</v>
          </cell>
          <cell r="AO246">
            <v>75.052338706601105</v>
          </cell>
          <cell r="AP246">
            <v>85.440800900601531</v>
          </cell>
          <cell r="AQ246">
            <v>71.194321854253289</v>
          </cell>
          <cell r="AR246">
            <v>74.492477319382843</v>
          </cell>
          <cell r="AS246">
            <v>74.960955971851178</v>
          </cell>
          <cell r="AT246">
            <v>68.883971198893832</v>
          </cell>
          <cell r="AU246">
            <v>63.069021859983117</v>
          </cell>
          <cell r="AV246">
            <v>65.902295449182716</v>
          </cell>
          <cell r="AW246">
            <v>63.594093611170713</v>
          </cell>
          <cell r="AX246">
            <v>66.350160381157124</v>
          </cell>
          <cell r="AY246">
            <v>66.537256364124332</v>
          </cell>
          <cell r="AZ246">
            <v>78.802863825331002</v>
          </cell>
          <cell r="BA246">
            <v>86.115998752541273</v>
          </cell>
          <cell r="BB246">
            <v>90.273435689649091</v>
          </cell>
          <cell r="BC246">
            <v>96.097057273905605</v>
          </cell>
          <cell r="BD246">
            <v>102.8214026472709</v>
          </cell>
          <cell r="BE246">
            <v>109.33328851857544</v>
          </cell>
          <cell r="BF246">
            <v>116.10536936629688</v>
          </cell>
          <cell r="BG246" t="str">
            <v>.</v>
          </cell>
        </row>
        <row r="247">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cell r="AJ247" t="str">
            <v>.</v>
          </cell>
          <cell r="AK247" t="str">
            <v>.</v>
          </cell>
          <cell r="AL247" t="str">
            <v>.</v>
          </cell>
          <cell r="AM247" t="str">
            <v>.</v>
          </cell>
          <cell r="AN247">
            <v>1.9490510363518208</v>
          </cell>
          <cell r="AO247">
            <v>1.8817189860661256</v>
          </cell>
          <cell r="AP247">
            <v>1.9978772802119016</v>
          </cell>
          <cell r="AQ247">
            <v>1.7671570076288965</v>
          </cell>
          <cell r="AR247">
            <v>1.799805605598559</v>
          </cell>
          <cell r="AS247">
            <v>1.7544829728189959</v>
          </cell>
          <cell r="AT247">
            <v>1.6573901627544414</v>
          </cell>
          <cell r="AU247">
            <v>1.4654697895600866</v>
          </cell>
          <cell r="AV247">
            <v>1.5044671299509531</v>
          </cell>
          <cell r="AW247">
            <v>1.404165597029424</v>
          </cell>
          <cell r="AX247">
            <v>1.4230510997139758</v>
          </cell>
          <cell r="AY247">
            <v>1.3627878330065202</v>
          </cell>
          <cell r="AZ247">
            <v>1.5533409128751163</v>
          </cell>
          <cell r="BA247">
            <v>1.6513498761042555</v>
          </cell>
          <cell r="BB247">
            <v>1.6793149205248659</v>
          </cell>
          <cell r="BC247">
            <v>1.734328283594861</v>
          </cell>
          <cell r="BD247">
            <v>1.7948263959877298</v>
          </cell>
          <cell r="BE247">
            <v>1.8522483046905216</v>
          </cell>
          <cell r="BF247">
            <v>1.9072844895992298</v>
          </cell>
          <cell r="BG247" t="str">
            <v>.</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cell r="AJ248" t="str">
            <v>.</v>
          </cell>
          <cell r="AK248" t="str">
            <v>.</v>
          </cell>
          <cell r="AL248" t="str">
            <v>.</v>
          </cell>
          <cell r="AM248" t="str">
            <v>.</v>
          </cell>
          <cell r="AN248" t="str">
            <v>.</v>
          </cell>
          <cell r="AO248">
            <v>3.1200443509345366</v>
          </cell>
          <cell r="AP248">
            <v>13.841623556344572</v>
          </cell>
          <cell r="AQ248">
            <v>-16.67409351993556</v>
          </cell>
          <cell r="AR248">
            <v>4.6326102689501436</v>
          </cell>
          <cell r="AS248">
            <v>0.62889390892419961</v>
          </cell>
          <cell r="AT248">
            <v>-8.1068666936949576</v>
          </cell>
          <cell r="AU248">
            <v>-8.4416581066744651</v>
          </cell>
          <cell r="AV248">
            <v>4.4923379269931063</v>
          </cell>
          <cell r="AW248">
            <v>-3.5024604564674933</v>
          </cell>
          <cell r="AX248">
            <v>4.3338407916270416</v>
          </cell>
          <cell r="AY248">
            <v>0.28198271397148478</v>
          </cell>
          <cell r="AZ248">
            <v>18.43419481272759</v>
          </cell>
          <cell r="BA248">
            <v>9.2802908069687273</v>
          </cell>
          <cell r="BB248">
            <v>4.8277172619856978</v>
          </cell>
          <cell r="BC248">
            <v>6.4510911097673596</v>
          </cell>
          <cell r="BD248">
            <v>6.9974519138488178</v>
          </cell>
          <cell r="BE248">
            <v>6.3332007769273391</v>
          </cell>
          <cell r="BF248">
            <v>6.19397892396778</v>
          </cell>
          <cell r="BG248" t="str">
            <v>.</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v>2992.5249983444805</v>
          </cell>
          <cell r="AI249">
            <v>3025.2208463015691</v>
          </cell>
          <cell r="AJ249">
            <v>3083.7282299185476</v>
          </cell>
          <cell r="AK249">
            <v>3159.4450698629239</v>
          </cell>
          <cell r="AL249">
            <v>3298.8318654393752</v>
          </cell>
          <cell r="AM249">
            <v>3438.2199854314299</v>
          </cell>
          <cell r="AN249">
            <v>3734.2030329117292</v>
          </cell>
          <cell r="AO249">
            <v>3988.4987749155703</v>
          </cell>
          <cell r="AP249">
            <v>4276.5790345010273</v>
          </cell>
          <cell r="AQ249">
            <v>4028.7490894642742</v>
          </cell>
          <cell r="AR249">
            <v>4138.9179524534802</v>
          </cell>
          <cell r="AS249">
            <v>4272.5382425004964</v>
          </cell>
          <cell r="AT249">
            <v>4156.171114495728</v>
          </cell>
          <cell r="AU249">
            <v>4303.6726044632796</v>
          </cell>
          <cell r="AV249">
            <v>4380.4410303953382</v>
          </cell>
          <cell r="AW249">
            <v>4528.9596715449297</v>
          </cell>
          <cell r="AX249">
            <v>4662.5283093834842</v>
          </cell>
          <cell r="AY249">
            <v>4882.4369247069726</v>
          </cell>
          <cell r="AZ249">
            <v>5073.1209853652072</v>
          </cell>
          <cell r="BA249">
            <v>5214.8851069465591</v>
          </cell>
          <cell r="BB249">
            <v>5375.6108866962459</v>
          </cell>
          <cell r="BC249">
            <v>5540.8804770639299</v>
          </cell>
          <cell r="BD249">
            <v>5728.7659061135082</v>
          </cell>
          <cell r="BE249">
            <v>5902.7338959742292</v>
          </cell>
          <cell r="BF249">
            <v>6087.4699081044619</v>
          </cell>
          <cell r="BG249" t="str">
            <v>.</v>
          </cell>
        </row>
        <row r="250">
          <cell r="D250" t="str">
            <v>.</v>
          </cell>
          <cell r="E250" t="str">
            <v>.</v>
          </cell>
          <cell r="F250" t="str">
            <v>.</v>
          </cell>
          <cell r="G250" t="str">
            <v>.</v>
          </cell>
          <cell r="H250" t="str">
            <v>.</v>
          </cell>
          <cell r="I250" t="str">
            <v>.</v>
          </cell>
          <cell r="J250" t="str">
            <v>.</v>
          </cell>
          <cell r="K250" t="str">
            <v>.</v>
          </cell>
          <cell r="L250" t="str">
            <v>.</v>
          </cell>
          <cell r="M250" t="str">
            <v>.</v>
          </cell>
          <cell r="N250" t="str">
            <v>.</v>
          </cell>
          <cell r="O250" t="str">
            <v>.</v>
          </cell>
          <cell r="P250" t="str">
            <v>.</v>
          </cell>
          <cell r="Q250" t="str">
            <v>.</v>
          </cell>
          <cell r="R250" t="str">
            <v>.</v>
          </cell>
          <cell r="S250" t="str">
            <v>.</v>
          </cell>
          <cell r="T250" t="str">
            <v>.</v>
          </cell>
          <cell r="U250" t="str">
            <v>.</v>
          </cell>
          <cell r="V250" t="str">
            <v>.</v>
          </cell>
          <cell r="W250" t="str">
            <v>.</v>
          </cell>
          <cell r="X250" t="str">
            <v>.</v>
          </cell>
          <cell r="Y250" t="str">
            <v>.</v>
          </cell>
          <cell r="Z250" t="str">
            <v>.</v>
          </cell>
          <cell r="AA250" t="str">
            <v>.</v>
          </cell>
          <cell r="AB250" t="str">
            <v>.</v>
          </cell>
          <cell r="AC250" t="str">
            <v>.</v>
          </cell>
          <cell r="AD250" t="str">
            <v>.</v>
          </cell>
          <cell r="AE250" t="str">
            <v>.</v>
          </cell>
          <cell r="AF250" t="str">
            <v>.</v>
          </cell>
          <cell r="AG250" t="str">
            <v>.</v>
          </cell>
          <cell r="AH250">
            <v>4949.8403796822213</v>
          </cell>
          <cell r="AI250">
            <v>4982.0508515828897</v>
          </cell>
          <cell r="AJ250">
            <v>5059.5637791226154</v>
          </cell>
          <cell r="AK250">
            <v>5167.8793740254114</v>
          </cell>
          <cell r="AL250">
            <v>5383.0619343774333</v>
          </cell>
          <cell r="AM250">
            <v>5606.4180826093607</v>
          </cell>
          <cell r="AN250">
            <v>6083.0815680134774</v>
          </cell>
          <cell r="AO250">
            <v>6484.4781768271823</v>
          </cell>
          <cell r="AP250">
            <v>6938.5560712274309</v>
          </cell>
          <cell r="AQ250">
            <v>6518.1782417203531</v>
          </cell>
          <cell r="AR250">
            <v>6681.8602261666119</v>
          </cell>
          <cell r="AS250">
            <v>6890.3127545046618</v>
          </cell>
          <cell r="AT250">
            <v>6697.010018507428</v>
          </cell>
          <cell r="AU250">
            <v>6927.9203300401959</v>
          </cell>
          <cell r="AV250">
            <v>7044.6616014463243</v>
          </cell>
          <cell r="AW250">
            <v>7279.4248279699077</v>
          </cell>
          <cell r="AX250">
            <v>7492.3763976446899</v>
          </cell>
          <cell r="AY250">
            <v>7893.3585396604522</v>
          </cell>
          <cell r="AZ250">
            <v>8249.2320662999464</v>
          </cell>
          <cell r="BA250">
            <v>8506.2931758069481</v>
          </cell>
          <cell r="BB250">
            <v>8803.1253466747548</v>
          </cell>
          <cell r="BC250">
            <v>9059.2535606448037</v>
          </cell>
          <cell r="BD250">
            <v>9366.4433203150202</v>
          </cell>
          <cell r="BE250">
            <v>9650.8782829726297</v>
          </cell>
          <cell r="BF250">
            <v>9984.0785771080264</v>
          </cell>
          <cell r="BG250" t="str">
            <v>.</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cell r="AJ251" t="str">
            <v>.</v>
          </cell>
          <cell r="AK251" t="str">
            <v>.</v>
          </cell>
          <cell r="AL251" t="str">
            <v>.</v>
          </cell>
          <cell r="AM251" t="str">
            <v>.</v>
          </cell>
          <cell r="AN251">
            <v>118.56236434349327</v>
          </cell>
          <cell r="AO251">
            <v>122.01965700067166</v>
          </cell>
          <cell r="AP251">
            <v>138.62383532181636</v>
          </cell>
          <cell r="AQ251">
            <v>115.18644356830323</v>
          </cell>
          <cell r="AR251">
            <v>120.26049490880725</v>
          </cell>
          <cell r="AS251">
            <v>120.88936405175983</v>
          </cell>
          <cell r="AT251">
            <v>110.99558524542151</v>
          </cell>
          <cell r="AU251">
            <v>101.52657948153049</v>
          </cell>
          <cell r="AV251">
            <v>105.98461821003637</v>
          </cell>
          <cell r="AW251">
            <v>102.21517909597178</v>
          </cell>
          <cell r="AX251">
            <v>106.62034472139315</v>
          </cell>
          <cell r="AY251">
            <v>107.56972979407378</v>
          </cell>
          <cell r="AZ251">
            <v>128.13869668385041</v>
          </cell>
          <cell r="BA251">
            <v>140.46866181975275</v>
          </cell>
          <cell r="BB251">
            <v>147.8321974192155</v>
          </cell>
          <cell r="BC251">
            <v>157.11719678483735</v>
          </cell>
          <cell r="BD251">
            <v>168.11139707824356</v>
          </cell>
          <cell r="BE251">
            <v>178.75822938410627</v>
          </cell>
          <cell r="BF251">
            <v>190.42478213058087</v>
          </cell>
          <cell r="BG251" t="str">
            <v>.</v>
          </cell>
        </row>
        <row r="252">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v>5848</v>
          </cell>
          <cell r="AO252">
            <v>5890</v>
          </cell>
          <cell r="AP252">
            <v>5890</v>
          </cell>
          <cell r="AQ252">
            <v>2047</v>
          </cell>
          <cell r="AR252">
            <v>2057</v>
          </cell>
          <cell r="AS252">
            <v>1852</v>
          </cell>
          <cell r="AT252">
            <v>1854</v>
          </cell>
          <cell r="AU252">
            <v>1854</v>
          </cell>
          <cell r="AV252">
            <v>1855</v>
          </cell>
          <cell r="AW252">
            <v>1712</v>
          </cell>
          <cell r="AX252">
            <v>1457</v>
          </cell>
          <cell r="AY252">
            <v>1456</v>
          </cell>
          <cell r="AZ252">
            <v>1456</v>
          </cell>
          <cell r="BA252">
            <v>1556</v>
          </cell>
          <cell r="BB252">
            <v>1556</v>
          </cell>
          <cell r="BC252">
            <v>1556</v>
          </cell>
          <cell r="BD252">
            <v>1556</v>
          </cell>
          <cell r="BE252">
            <v>1556</v>
          </cell>
          <cell r="BF252" t="str">
            <v>.</v>
          </cell>
          <cell r="BG252" t="str">
            <v>.</v>
          </cell>
        </row>
        <row r="253">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cell r="AJ253" t="str">
            <v>.</v>
          </cell>
          <cell r="AK253" t="str">
            <v>.</v>
          </cell>
          <cell r="AL253" t="str">
            <v>.</v>
          </cell>
          <cell r="AM253" t="str">
            <v>.</v>
          </cell>
          <cell r="AN253" t="str">
            <v>.</v>
          </cell>
          <cell r="AO253">
            <v>8.2969068516299611</v>
          </cell>
          <cell r="AP253">
            <v>12.615175064485134</v>
          </cell>
          <cell r="AQ253">
            <v>4.531915948689333</v>
          </cell>
          <cell r="AR253">
            <v>3.6575341211468388</v>
          </cell>
          <cell r="AS253">
            <v>1.7283516777088785</v>
          </cell>
          <cell r="AT253">
            <v>4.4416451826372061</v>
          </cell>
          <cell r="AU253">
            <v>1.3175533442038927</v>
          </cell>
          <cell r="AV253">
            <v>7.458249714806759</v>
          </cell>
          <cell r="AW253">
            <v>5.4315127274329793</v>
          </cell>
          <cell r="AX253">
            <v>4.4622087471706129</v>
          </cell>
          <cell r="AY253">
            <v>4.8907912791794486</v>
          </cell>
          <cell r="AZ253">
            <v>9.6612745294363886</v>
          </cell>
          <cell r="BA253">
            <v>14.260919109338083</v>
          </cell>
          <cell r="BB253">
            <v>12.345386715010974</v>
          </cell>
          <cell r="BC253">
            <v>11.67966228415065</v>
          </cell>
          <cell r="BD253">
            <v>10.992184097030265</v>
          </cell>
          <cell r="BE253">
            <v>15.924244032293002</v>
          </cell>
          <cell r="BF253">
            <v>21.489815094466259</v>
          </cell>
          <cell r="BG253" t="str">
            <v>.</v>
          </cell>
        </row>
        <row r="254">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cell r="AJ254" t="str">
            <v>.</v>
          </cell>
          <cell r="AK254" t="str">
            <v>.</v>
          </cell>
          <cell r="AL254" t="str">
            <v>.</v>
          </cell>
          <cell r="AM254" t="str">
            <v>.</v>
          </cell>
          <cell r="AN254" t="str">
            <v>.</v>
          </cell>
          <cell r="AO254">
            <v>63.44028099339539</v>
          </cell>
          <cell r="AP254">
            <v>55.961774382476975</v>
          </cell>
          <cell r="AQ254">
            <v>71.431002335989888</v>
          </cell>
          <cell r="AR254">
            <v>73.628874962452571</v>
          </cell>
          <cell r="AS254">
            <v>82.880552959129062</v>
          </cell>
          <cell r="AT254">
            <v>82.676128280896094</v>
          </cell>
          <cell r="AU254">
            <v>87.682724546539461</v>
          </cell>
          <cell r="AV254">
            <v>78.528972155659858</v>
          </cell>
          <cell r="AW254">
            <v>78.031662861470323</v>
          </cell>
          <cell r="AX254">
            <v>75.32398820498841</v>
          </cell>
          <cell r="AY254">
            <v>79.564499275587067</v>
          </cell>
          <cell r="AZ254">
            <v>71.649718066688806</v>
          </cell>
          <cell r="BA254">
            <v>64.45617003417658</v>
          </cell>
          <cell r="BB254">
            <v>63.597795441665689</v>
          </cell>
          <cell r="BC254">
            <v>60.822952723973515</v>
          </cell>
          <cell r="BD254">
            <v>61.439217155646816</v>
          </cell>
          <cell r="BE254">
            <v>57.504469119778676</v>
          </cell>
          <cell r="BF254">
            <v>53.666207171381608</v>
          </cell>
          <cell r="BG254" t="str">
            <v>.</v>
          </cell>
        </row>
        <row r="255">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cell r="AJ255" t="str">
            <v>.</v>
          </cell>
          <cell r="AK255" t="str">
            <v>.</v>
          </cell>
          <cell r="AL255" t="str">
            <v>.</v>
          </cell>
          <cell r="AM255" t="str">
            <v>.</v>
          </cell>
          <cell r="AN255" t="str">
            <v>.</v>
          </cell>
          <cell r="AO255">
            <v>0</v>
          </cell>
          <cell r="AP255">
            <v>7.257979644592865</v>
          </cell>
          <cell r="AQ255">
            <v>4.925189047797863</v>
          </cell>
          <cell r="AR255">
            <v>5.8724650992358587</v>
          </cell>
          <cell r="AS255">
            <v>2.4998651711110411</v>
          </cell>
          <cell r="AT255">
            <v>2.7362311417849922E-2</v>
          </cell>
          <cell r="AU255">
            <v>8.9278259611197744E-2</v>
          </cell>
          <cell r="AV255">
            <v>0.95698742525291547</v>
          </cell>
          <cell r="AW255">
            <v>2.4674628609377698</v>
          </cell>
          <cell r="AX255">
            <v>2.4110514647971786</v>
          </cell>
          <cell r="AY255">
            <v>0.87166430380812732</v>
          </cell>
          <cell r="AZ255">
            <v>2.6825961226085355</v>
          </cell>
          <cell r="BA255">
            <v>3.9904647963274735</v>
          </cell>
          <cell r="BB255">
            <v>8.1326102369556139</v>
          </cell>
          <cell r="BC255">
            <v>10.770766337418079</v>
          </cell>
          <cell r="BD255">
            <v>12.660303455993761</v>
          </cell>
          <cell r="BE255">
            <v>12.137243113093845</v>
          </cell>
          <cell r="BF255">
            <v>8.7478000100674542</v>
          </cell>
          <cell r="BG255" t="str">
            <v>.</v>
          </cell>
        </row>
        <row r="256">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cell r="AJ256" t="str">
            <v>.</v>
          </cell>
          <cell r="AK256" t="str">
            <v>.</v>
          </cell>
          <cell r="AL256" t="str">
            <v>.</v>
          </cell>
          <cell r="AM256" t="str">
            <v>.</v>
          </cell>
          <cell r="AN256" t="str">
            <v>.</v>
          </cell>
          <cell r="AO256">
            <v>28.262812154974643</v>
          </cell>
          <cell r="AP256">
            <v>24.165070892316184</v>
          </cell>
          <cell r="AQ256">
            <v>19.111892667522902</v>
          </cell>
          <cell r="AR256">
            <v>16.84112581716472</v>
          </cell>
          <cell r="AS256">
            <v>12.891230192051015</v>
          </cell>
          <cell r="AT256">
            <v>12.854864225048836</v>
          </cell>
          <cell r="AU256">
            <v>10.910443849645464</v>
          </cell>
          <cell r="AV256">
            <v>13.05579070428049</v>
          </cell>
          <cell r="AW256">
            <v>14.069361550158929</v>
          </cell>
          <cell r="AX256">
            <v>17.802751583043779</v>
          </cell>
          <cell r="AY256">
            <v>14.673045141425357</v>
          </cell>
          <cell r="AZ256">
            <v>16.006411281266267</v>
          </cell>
          <cell r="BA256">
            <v>17.292446060157864</v>
          </cell>
          <cell r="BB256">
            <v>15.924207606367721</v>
          </cell>
          <cell r="BC256">
            <v>16.726618654457756</v>
          </cell>
          <cell r="BD256">
            <v>14.908295291329184</v>
          </cell>
          <cell r="BE256">
            <v>14.434043734834487</v>
          </cell>
          <cell r="BF256">
            <v>16.096177724084701</v>
          </cell>
          <cell r="BG256" t="str">
            <v>.</v>
          </cell>
        </row>
        <row r="257">
          <cell r="D257">
            <v>1773.8268646963529</v>
          </cell>
          <cell r="E257">
            <v>1993.9102695000702</v>
          </cell>
          <cell r="F257">
            <v>2217.1701358164187</v>
          </cell>
          <cell r="G257">
            <v>2432.2619582431444</v>
          </cell>
          <cell r="H257">
            <v>2788.0256476578134</v>
          </cell>
          <cell r="I257">
            <v>3230.461358345699</v>
          </cell>
          <cell r="J257">
            <v>3476.8640156826441</v>
          </cell>
          <cell r="K257">
            <v>4125.7697246915432</v>
          </cell>
          <cell r="L257">
            <v>4150.2738563604107</v>
          </cell>
          <cell r="M257">
            <v>4585.902863806944</v>
          </cell>
          <cell r="N257">
            <v>4753.8015437602953</v>
          </cell>
          <cell r="O257">
            <v>5125.901320954209</v>
          </cell>
          <cell r="P257">
            <v>5409.5139560105454</v>
          </cell>
          <cell r="Q257">
            <v>5512.9758452790975</v>
          </cell>
          <cell r="R257">
            <v>5791.1431177423528</v>
          </cell>
          <cell r="S257">
            <v>5854.2185677788821</v>
          </cell>
          <cell r="T257">
            <v>5949.058632941721</v>
          </cell>
          <cell r="U257">
            <v>6014.4029840587009</v>
          </cell>
          <cell r="V257">
            <v>6035.2768739988469</v>
          </cell>
          <cell r="W257">
            <v>6158.251312559275</v>
          </cell>
          <cell r="X257">
            <v>6131.9320600260471</v>
          </cell>
          <cell r="Y257">
            <v>6147.8143675892015</v>
          </cell>
          <cell r="Z257">
            <v>6307.545003652931</v>
          </cell>
          <cell r="AA257">
            <v>5945.8821714290898</v>
          </cell>
          <cell r="AB257">
            <v>5894.7565696030788</v>
          </cell>
          <cell r="AC257">
            <v>5837.5866152987464</v>
          </cell>
          <cell r="AD257">
            <v>5989.445072173743</v>
          </cell>
          <cell r="AE257">
            <v>6055.6969837229035</v>
          </cell>
          <cell r="AF257">
            <v>6153.7135103983737</v>
          </cell>
          <cell r="AG257">
            <v>6595.2461984562397</v>
          </cell>
          <cell r="AH257">
            <v>6481.7149261926479</v>
          </cell>
          <cell r="AI257">
            <v>6928.8540000000003</v>
          </cell>
          <cell r="AJ257">
            <v>7149.4769999999999</v>
          </cell>
          <cell r="AK257">
            <v>7403.9049999999997</v>
          </cell>
          <cell r="AL257">
            <v>7551.5159999999996</v>
          </cell>
          <cell r="AM257">
            <v>7693.366</v>
          </cell>
          <cell r="AN257">
            <v>8145.3980000000001</v>
          </cell>
          <cell r="AO257">
            <v>8387.5149999999994</v>
          </cell>
          <cell r="AP257">
            <v>8488.3259999999991</v>
          </cell>
          <cell r="AQ257">
            <v>8732.6149999999998</v>
          </cell>
          <cell r="AR257">
            <v>8471.648000000001</v>
          </cell>
          <cell r="AS257">
            <v>8156.41</v>
          </cell>
          <cell r="AT257">
            <v>8066.75</v>
          </cell>
          <cell r="AU257">
            <v>7702.0869999999995</v>
          </cell>
          <cell r="AV257">
            <v>7787.7510000000002</v>
          </cell>
          <cell r="AW257">
            <v>7815.8430000000008</v>
          </cell>
          <cell r="AX257">
            <v>8233.9290000000001</v>
          </cell>
          <cell r="AY257">
            <v>8686.2380000000012</v>
          </cell>
          <cell r="AZ257">
            <v>10701.014999999999</v>
          </cell>
          <cell r="BA257">
            <v>10685.869580879216</v>
          </cell>
          <cell r="BB257">
            <v>11086.447961620146</v>
          </cell>
          <cell r="BC257">
            <v>11268.651357758816</v>
          </cell>
          <cell r="BD257">
            <v>11378.674183590769</v>
          </cell>
          <cell r="BE257" t="str">
            <v>.</v>
          </cell>
          <cell r="BF257" t="str">
            <v>.</v>
          </cell>
          <cell r="BG257" t="str">
            <v>.</v>
          </cell>
        </row>
        <row r="258">
          <cell r="D258">
            <v>7637.4538861283236</v>
          </cell>
          <cell r="E258">
            <v>7739.1625807428791</v>
          </cell>
          <cell r="F258">
            <v>7739.6558531196015</v>
          </cell>
          <cell r="G258">
            <v>7684.4007110366992</v>
          </cell>
          <cell r="H258">
            <v>7666.133751706463</v>
          </cell>
          <cell r="I258">
            <v>7930.9672297012039</v>
          </cell>
          <cell r="J258">
            <v>7874.4463407743915</v>
          </cell>
          <cell r="K258">
            <v>8740.9694448152877</v>
          </cell>
          <cell r="L258">
            <v>8318.7176665109255</v>
          </cell>
          <cell r="M258">
            <v>8671.587614109003</v>
          </cell>
          <cell r="N258">
            <v>8488.2634859353857</v>
          </cell>
          <cell r="O258">
            <v>8843.1643468600996</v>
          </cell>
          <cell r="P258">
            <v>9031.2581582447092</v>
          </cell>
          <cell r="Q258">
            <v>9076.9124352443014</v>
          </cell>
          <cell r="R258">
            <v>9366.3110434588925</v>
          </cell>
          <cell r="S258">
            <v>9402.508624525919</v>
          </cell>
          <cell r="T258">
            <v>9759.7875727883256</v>
          </cell>
          <cell r="U258">
            <v>9926.5481899587048</v>
          </cell>
          <cell r="V258">
            <v>9881.9442143889137</v>
          </cell>
          <cell r="W258">
            <v>10003.271939780403</v>
          </cell>
          <cell r="X258">
            <v>9746.1054445881255</v>
          </cell>
          <cell r="Y258">
            <v>9486.7464242114165</v>
          </cell>
          <cell r="Z258">
            <v>9409.9038764499019</v>
          </cell>
          <cell r="AA258">
            <v>8756.52279312272</v>
          </cell>
          <cell r="AB258">
            <v>8561.3707387784507</v>
          </cell>
          <cell r="AC258">
            <v>8271.5500310189818</v>
          </cell>
          <cell r="AD258">
            <v>8402.6984107142307</v>
          </cell>
          <cell r="AE258">
            <v>8337.236888168025</v>
          </cell>
          <cell r="AF258">
            <v>8241.4222264015989</v>
          </cell>
          <cell r="AG258">
            <v>8631.6322534113115</v>
          </cell>
          <cell r="AH258">
            <v>8235.9673923920891</v>
          </cell>
          <cell r="AI258">
            <v>8465.502906794567</v>
          </cell>
          <cell r="AJ258">
            <v>8419.3297794725822</v>
          </cell>
          <cell r="AK258">
            <v>8403.8052554607966</v>
          </cell>
          <cell r="AL258">
            <v>8362.2938327151132</v>
          </cell>
          <cell r="AM258">
            <v>8385.2103671117638</v>
          </cell>
          <cell r="AN258">
            <v>8746.6920745769203</v>
          </cell>
          <cell r="AO258">
            <v>8838.7460159841285</v>
          </cell>
          <cell r="AP258">
            <v>8726.8101853272237</v>
          </cell>
          <cell r="AQ258">
            <v>8845.2833685489913</v>
          </cell>
          <cell r="AR258">
            <v>8471.648000000001</v>
          </cell>
          <cell r="AS258">
            <v>8056.5475801224356</v>
          </cell>
          <cell r="AT258">
            <v>7827.3567639168241</v>
          </cell>
          <cell r="AU258">
            <v>7359.3427198277932</v>
          </cell>
          <cell r="AV258">
            <v>7373.6169802218865</v>
          </cell>
          <cell r="AW258">
            <v>7392.8235230868022</v>
          </cell>
          <cell r="AX258">
            <v>7720.589830947757</v>
          </cell>
          <cell r="AY258">
            <v>8024.2792721350006</v>
          </cell>
          <cell r="AZ258">
            <v>9698.8589849898235</v>
          </cell>
          <cell r="BA258">
            <v>9460.3658179515314</v>
          </cell>
          <cell r="BB258">
            <v>9619.0984213052507</v>
          </cell>
          <cell r="BC258">
            <v>9586.31938734902</v>
          </cell>
          <cell r="BD258">
            <v>9483.008239737037</v>
          </cell>
          <cell r="BE258">
            <v>9517.9606996576258</v>
          </cell>
          <cell r="BF258">
            <v>9519.2014920451202</v>
          </cell>
          <cell r="BG258" t="str">
            <v>.</v>
          </cell>
        </row>
        <row r="259">
          <cell r="D259">
            <v>1079.8342541436464</v>
          </cell>
          <cell r="E259">
            <v>1254.5575500438267</v>
          </cell>
          <cell r="F259">
            <v>1522.3555070883317</v>
          </cell>
          <cell r="G259">
            <v>1917.332904079698</v>
          </cell>
          <cell r="H259">
            <v>2285.3912021366027</v>
          </cell>
          <cell r="I259">
            <v>2814.9577499317916</v>
          </cell>
          <cell r="J259">
            <v>2897.9477597827486</v>
          </cell>
          <cell r="K259">
            <v>3704.5940715086076</v>
          </cell>
          <cell r="L259">
            <v>4227.2529788591137</v>
          </cell>
          <cell r="M259">
            <v>5037.911455191701</v>
          </cell>
          <cell r="N259">
            <v>5269.2996398607729</v>
          </cell>
          <cell r="O259">
            <v>4527.0920166720098</v>
          </cell>
          <cell r="P259">
            <v>4464.4428715344484</v>
          </cell>
          <cell r="Q259">
            <v>4256.6386254305162</v>
          </cell>
          <cell r="R259">
            <v>3977.3364748120725</v>
          </cell>
          <cell r="S259">
            <v>3884.2054555308005</v>
          </cell>
          <cell r="T259">
            <v>5350.976726720598</v>
          </cell>
          <cell r="U259">
            <v>6542.9234338747101</v>
          </cell>
          <cell r="V259">
            <v>6728.7260953151872</v>
          </cell>
          <cell r="W259">
            <v>6399.3021172254448</v>
          </cell>
          <cell r="X259">
            <v>7421.0555219946182</v>
          </cell>
          <cell r="Y259">
            <v>7246.0822591859651</v>
          </cell>
          <cell r="Z259">
            <v>7904.4640318453239</v>
          </cell>
          <cell r="AA259">
            <v>7054.8645883809832</v>
          </cell>
          <cell r="AB259">
            <v>7137.5461538461541</v>
          </cell>
          <cell r="AC259">
            <v>8011.6759045898998</v>
          </cell>
          <cell r="AD259">
            <v>7829.052731478736</v>
          </cell>
          <cell r="AE259">
            <v>6839.0303899964119</v>
          </cell>
          <cell r="AF259">
            <v>6836.2151535010335</v>
          </cell>
          <cell r="AG259">
            <v>7026.4600518375082</v>
          </cell>
          <cell r="AH259">
            <v>5971.7292483809179</v>
          </cell>
          <cell r="AI259">
            <v>6200.2612952009376</v>
          </cell>
          <cell r="AJ259">
            <v>6728.6028892757995</v>
          </cell>
          <cell r="AK259">
            <v>8356.2689750911359</v>
          </cell>
          <cell r="AL259">
            <v>9376.455542173162</v>
          </cell>
          <cell r="AM259">
            <v>9567.4352086753224</v>
          </cell>
          <cell r="AN259">
            <v>10218.277843289761</v>
          </cell>
          <cell r="AO259">
            <v>11479.682196430527</v>
          </cell>
          <cell r="AP259">
            <v>12434.010576120232</v>
          </cell>
          <cell r="AQ259">
            <v>12131.159269292211</v>
          </cell>
          <cell r="AR259">
            <v>11219.982782597181</v>
          </cell>
          <cell r="AS259">
            <v>11338.583443386389</v>
          </cell>
          <cell r="AT259">
            <v>10364.576641397918</v>
          </cell>
          <cell r="AU259">
            <v>10226.373369184887</v>
          </cell>
          <cell r="AV259">
            <v>10332.272017878289</v>
          </cell>
          <cell r="AW259">
            <v>8668.2918181980076</v>
          </cell>
          <cell r="AX259">
            <v>9107.9746189377383</v>
          </cell>
          <cell r="AY259">
            <v>9788.4417888833559</v>
          </cell>
          <cell r="AZ259">
            <v>12816.574743133784</v>
          </cell>
          <cell r="BA259">
            <v>12505.25685082055</v>
          </cell>
          <cell r="BB259">
            <v>13148.56696923327</v>
          </cell>
          <cell r="BC259">
            <v>13442.559162882793</v>
          </cell>
          <cell r="BD259">
            <v>13690.399418869665</v>
          </cell>
          <cell r="BE259" t="str">
            <v>.</v>
          </cell>
          <cell r="BF259" t="str">
            <v>.</v>
          </cell>
          <cell r="BG259" t="str">
            <v>.</v>
          </cell>
        </row>
        <row r="260">
          <cell r="D260">
            <v>10115.163083409474</v>
          </cell>
          <cell r="E260">
            <v>10249.867665376967</v>
          </cell>
          <cell r="F260">
            <v>10250.520963008545</v>
          </cell>
          <cell r="G260">
            <v>10177.340190764451</v>
          </cell>
          <cell r="H260">
            <v>10153.147144833405</v>
          </cell>
          <cell r="I260">
            <v>10503.896734919812</v>
          </cell>
          <cell r="J260">
            <v>10429.039587807949</v>
          </cell>
          <cell r="K260">
            <v>11576.676305960251</v>
          </cell>
          <cell r="L260">
            <v>11017.439462963943</v>
          </cell>
          <cell r="M260">
            <v>11484.785926904182</v>
          </cell>
          <cell r="N260">
            <v>11241.988591398431</v>
          </cell>
          <cell r="O260">
            <v>11712.024828633997</v>
          </cell>
          <cell r="P260">
            <v>11961.139206999151</v>
          </cell>
          <cell r="Q260">
            <v>12021.604443737901</v>
          </cell>
          <cell r="R260">
            <v>12404.888475543199</v>
          </cell>
          <cell r="S260">
            <v>12452.829116649122</v>
          </cell>
          <cell r="T260">
            <v>12926.014929856732</v>
          </cell>
          <cell r="U260">
            <v>13146.87529297226</v>
          </cell>
          <cell r="V260">
            <v>13087.801091833539</v>
          </cell>
          <cell r="W260">
            <v>13248.489424250583</v>
          </cell>
          <cell r="X260">
            <v>12907.89410580508</v>
          </cell>
          <cell r="Y260">
            <v>12564.39497279838</v>
          </cell>
          <cell r="Z260">
            <v>12462.623503675124</v>
          </cell>
          <cell r="AA260">
            <v>11597.275403115978</v>
          </cell>
          <cell r="AB260">
            <v>11338.812977655058</v>
          </cell>
          <cell r="AC260">
            <v>10954.969910627087</v>
          </cell>
          <cell r="AD260">
            <v>11128.664870822106</v>
          </cell>
          <cell r="AE260">
            <v>11041.966609056388</v>
          </cell>
          <cell r="AF260">
            <v>10915.068176149392</v>
          </cell>
          <cell r="AG260">
            <v>11431.868423827973</v>
          </cell>
          <cell r="AH260">
            <v>10907.843708882974</v>
          </cell>
          <cell r="AI260">
            <v>11211.84412528252</v>
          </cell>
          <cell r="AJ260">
            <v>11150.691715081892</v>
          </cell>
          <cell r="AK260">
            <v>11130.130793273023</v>
          </cell>
          <cell r="AL260">
            <v>11075.152417343372</v>
          </cell>
          <cell r="AM260">
            <v>11105.503433033262</v>
          </cell>
          <cell r="AN260">
            <v>11584.255446098829</v>
          </cell>
          <cell r="AO260">
            <v>11706.173122288761</v>
          </cell>
          <cell r="AP260">
            <v>11557.923561786933</v>
          </cell>
          <cell r="AQ260">
            <v>11714.831294018928</v>
          </cell>
          <cell r="AR260">
            <v>11219.982782597181</v>
          </cell>
          <cell r="AS260">
            <v>10670.217310274069</v>
          </cell>
          <cell r="AT260">
            <v>10366.6734175443</v>
          </cell>
          <cell r="AU260">
            <v>9746.8283157774895</v>
          </cell>
          <cell r="AV260">
            <v>9765.7333689449533</v>
          </cell>
          <cell r="AW260">
            <v>9791.1708139683487</v>
          </cell>
          <cell r="AX260">
            <v>10225.269625783401</v>
          </cell>
          <cell r="AY260">
            <v>10627.480659737766</v>
          </cell>
          <cell r="AZ260">
            <v>12845.320157591979</v>
          </cell>
          <cell r="BA260">
            <v>12529.456086287704</v>
          </cell>
          <cell r="BB260">
            <v>12739.684022654461</v>
          </cell>
          <cell r="BC260">
            <v>12696.270958676936</v>
          </cell>
          <cell r="BD260">
            <v>12559.444062958793</v>
          </cell>
          <cell r="BE260">
            <v>12605.735646192472</v>
          </cell>
          <cell r="BF260">
            <v>12607.378970988835</v>
          </cell>
          <cell r="BG260" t="str">
            <v>.</v>
          </cell>
        </row>
        <row r="261">
          <cell r="D261">
            <v>3.1521140394250859</v>
          </cell>
          <cell r="E261">
            <v>3.0647807672737977</v>
          </cell>
          <cell r="F261">
            <v>2.9667401993719262</v>
          </cell>
          <cell r="G261">
            <v>2.8136440781611971</v>
          </cell>
          <cell r="H261">
            <v>2.6998956539169532</v>
          </cell>
          <cell r="I261">
            <v>2.7956859118344215</v>
          </cell>
          <cell r="J261">
            <v>2.6406046009049233</v>
          </cell>
          <cell r="K261">
            <v>2.8647798329700054</v>
          </cell>
          <cell r="L261">
            <v>2.6603062043412455</v>
          </cell>
          <cell r="M261">
            <v>2.7231013399132054</v>
          </cell>
          <cell r="N261">
            <v>2.6214401761725306</v>
          </cell>
          <cell r="O261">
            <v>2.7451424390993813</v>
          </cell>
          <cell r="P261">
            <v>2.8399595238054811</v>
          </cell>
          <cell r="Q261">
            <v>2.8050179240266941</v>
          </cell>
          <cell r="R261">
            <v>2.806889890784197</v>
          </cell>
          <cell r="S261">
            <v>2.7448342415932174</v>
          </cell>
          <cell r="T261">
            <v>2.7627816658969762</v>
          </cell>
          <cell r="U261">
            <v>2.75894207391653</v>
          </cell>
          <cell r="V261">
            <v>2.6670593876952355</v>
          </cell>
          <cell r="W261">
            <v>2.5840545876617242</v>
          </cell>
          <cell r="X261">
            <v>2.4166446454970201</v>
          </cell>
          <cell r="Y261">
            <v>2.2960539746214703</v>
          </cell>
          <cell r="Z261">
            <v>2.2418121972621807</v>
          </cell>
          <cell r="AA261">
            <v>2.0601164237350424</v>
          </cell>
          <cell r="AB261">
            <v>1.9553819719311452</v>
          </cell>
          <cell r="AC261">
            <v>1.8296630498913082</v>
          </cell>
          <cell r="AD261">
            <v>1.7994708923175857</v>
          </cell>
          <cell r="AE261">
            <v>1.708540388381844</v>
          </cell>
          <cell r="AF261">
            <v>1.6152283087270698</v>
          </cell>
          <cell r="AG261">
            <v>1.6122369972860553</v>
          </cell>
          <cell r="AH261">
            <v>1.4752142691294376</v>
          </cell>
          <cell r="AI261">
            <v>1.4817781341239125</v>
          </cell>
          <cell r="AJ261">
            <v>1.4704922479874381</v>
          </cell>
          <cell r="AK261">
            <v>1.4646997493878886</v>
          </cell>
          <cell r="AL261">
            <v>1.4321291496997819</v>
          </cell>
          <cell r="AM261">
            <v>1.4071296689999031</v>
          </cell>
          <cell r="AN261">
            <v>1.4166354682509585</v>
          </cell>
          <cell r="AO261">
            <v>1.3795542545481392</v>
          </cell>
          <cell r="AP261">
            <v>1.3330645260572704</v>
          </cell>
          <cell r="AQ261">
            <v>1.402678715939613</v>
          </cell>
          <cell r="AR261">
            <v>1.3261649822794956</v>
          </cell>
          <cell r="AS261">
            <v>1.2420490985719119</v>
          </cell>
          <cell r="AT261">
            <v>1.2192872186537878</v>
          </cell>
          <cell r="AU261">
            <v>1.14734550603251</v>
          </cell>
          <cell r="AV261">
            <v>1.1333565191590513</v>
          </cell>
          <cell r="AW261">
            <v>1.1144627954406972</v>
          </cell>
          <cell r="AX261">
            <v>1.1394686334064323</v>
          </cell>
          <cell r="AY261">
            <v>1.1502273331562018</v>
          </cell>
          <cell r="AZ261">
            <v>1.3541354568836037</v>
          </cell>
          <cell r="BA261">
            <v>1.2892370560524666</v>
          </cell>
          <cell r="BB261">
            <v>1.2839934060817026</v>
          </cell>
          <cell r="BC261">
            <v>1.253492823740469</v>
          </cell>
          <cell r="BD261">
            <v>1.2161369653545779</v>
          </cell>
          <cell r="BE261">
            <v>1.1985059740284596</v>
          </cell>
          <cell r="BF261">
            <v>1.1783442398165642</v>
          </cell>
          <cell r="BG261" t="str">
            <v>.</v>
          </cell>
        </row>
        <row r="262">
          <cell r="D262">
            <v>-2.6008003230000001</v>
          </cell>
          <cell r="E262">
            <v>1.3317094431075427</v>
          </cell>
          <cell r="F262">
            <v>6.3737177191436345E-3</v>
          </cell>
          <cell r="G262">
            <v>-0.71392246802073345</v>
          </cell>
          <cell r="H262">
            <v>-0.23771482015507717</v>
          </cell>
          <cell r="I262">
            <v>3.4545898437499778</v>
          </cell>
          <cell r="J262">
            <v>-0.71266072964144556</v>
          </cell>
          <cell r="K262">
            <v>11.004241651301673</v>
          </cell>
          <cell r="L262">
            <v>-4.830720218966345</v>
          </cell>
          <cell r="M262">
            <v>4.2418791182040394</v>
          </cell>
          <cell r="N262">
            <v>-2.1140780250590074</v>
          </cell>
          <cell r="O262">
            <v>4.1810773371110166</v>
          </cell>
          <cell r="P262">
            <v>2.1269966723098888</v>
          </cell>
          <cell r="Q262">
            <v>0.50551402916008126</v>
          </cell>
          <cell r="R262">
            <v>3.1882934894347903</v>
          </cell>
          <cell r="S262">
            <v>0.38646571632174886</v>
          </cell>
          <cell r="T262">
            <v>3.7998257968141047</v>
          </cell>
          <cell r="U262">
            <v>1.7086500697549134</v>
          </cell>
          <cell r="V262">
            <v>-0.44934024110123705</v>
          </cell>
          <cell r="W262">
            <v>1.2277718104786173</v>
          </cell>
          <cell r="X262">
            <v>-2.570823793858823</v>
          </cell>
          <cell r="Y262">
            <v>-2.661155492840761</v>
          </cell>
          <cell r="Z262">
            <v>-0.80999896408533445</v>
          </cell>
          <cell r="AA262">
            <v>-6.9435468407110346</v>
          </cell>
          <cell r="AB262">
            <v>-2.2286478200860715</v>
          </cell>
          <cell r="AC262">
            <v>-3.3852138472024729</v>
          </cell>
          <cell r="AD262">
            <v>1.5855357122115166</v>
          </cell>
          <cell r="AE262">
            <v>-0.77905357715488677</v>
          </cell>
          <cell r="AF262">
            <v>-1.1492376077547162</v>
          </cell>
          <cell r="AG262">
            <v>4.734741362475825</v>
          </cell>
          <cell r="AH262">
            <v>-4.5838938615909157</v>
          </cell>
          <cell r="AI262">
            <v>2.7869891108907252</v>
          </cell>
          <cell r="AJ262">
            <v>-0.54542686749212699</v>
          </cell>
          <cell r="AK262">
            <v>-0.18439144704411881</v>
          </cell>
          <cell r="AL262">
            <v>-0.4939598370477416</v>
          </cell>
          <cell r="AM262">
            <v>0.27404603156846452</v>
          </cell>
          <cell r="AN262">
            <v>4.3109438122500787</v>
          </cell>
          <cell r="AO262">
            <v>1.052442919246821</v>
          </cell>
          <cell r="AP262">
            <v>-1.2664220745168819</v>
          </cell>
          <cell r="AQ262">
            <v>1.3575771754605448</v>
          </cell>
          <cell r="AR262">
            <v>-4.2241198272688347</v>
          </cell>
          <cell r="AS262">
            <v>-4.8998780388132879</v>
          </cell>
          <cell r="AT262">
            <v>-2.8447770453324694</v>
          </cell>
          <cell r="AU262">
            <v>-5.9792093066016854</v>
          </cell>
          <cell r="AV262">
            <v>0.19396107692655207</v>
          </cell>
          <cell r="AW262">
            <v>0.26047654653655883</v>
          </cell>
          <cell r="AX262">
            <v>4.4335740848862937</v>
          </cell>
          <cell r="AY262">
            <v>3.9335005205161089</v>
          </cell>
          <cell r="AZ262">
            <v>20.868911164021231</v>
          </cell>
          <cell r="BA262">
            <v>-2.4589816947270804</v>
          </cell>
          <cell r="BB262">
            <v>1.6778696131656501</v>
          </cell>
          <cell r="BC262">
            <v>-0.34077033543631341</v>
          </cell>
          <cell r="BD262">
            <v>-1.0776935697377477</v>
          </cell>
          <cell r="BE262">
            <v>0.36857987504561596</v>
          </cell>
          <cell r="BF262">
            <v>1.3036326022430877E-2</v>
          </cell>
          <cell r="BG262" t="str">
            <v>.</v>
          </cell>
        </row>
        <row r="263">
          <cell r="D263">
            <v>320900.92417006521</v>
          </cell>
          <cell r="E263">
            <v>334440.48510179378</v>
          </cell>
          <cell r="F263">
            <v>345514.61449771136</v>
          </cell>
          <cell r="G263">
            <v>361713.84539211716</v>
          </cell>
          <cell r="H263">
            <v>376057.02020755614</v>
          </cell>
          <cell r="I263">
            <v>375718.05510968715</v>
          </cell>
          <cell r="J263">
            <v>394948.92890188721</v>
          </cell>
          <cell r="K263">
            <v>404103.52560875006</v>
          </cell>
          <cell r="L263">
            <v>414141.77980658883</v>
          </cell>
          <cell r="M263">
            <v>421753.89356865588</v>
          </cell>
          <cell r="N263">
            <v>428847.80257745384</v>
          </cell>
          <cell r="O263">
            <v>426645.43237604992</v>
          </cell>
          <cell r="P263">
            <v>421172.8761180194</v>
          </cell>
          <cell r="Q263">
            <v>428574.95992326835</v>
          </cell>
          <cell r="R263">
            <v>441944.24997830909</v>
          </cell>
          <cell r="S263">
            <v>453682.3727986202</v>
          </cell>
          <cell r="T263">
            <v>467862.33922904357</v>
          </cell>
          <cell r="U263">
            <v>476518.71408482536</v>
          </cell>
          <cell r="V263">
            <v>490720.27237996692</v>
          </cell>
          <cell r="W263">
            <v>512701.60806621972</v>
          </cell>
          <cell r="X263">
            <v>534124.62315701251</v>
          </cell>
          <cell r="Y263">
            <v>547216.88216714317</v>
          </cell>
          <cell r="Z263">
            <v>555917.3742963454</v>
          </cell>
          <cell r="AA263">
            <v>562942.71864935814</v>
          </cell>
          <cell r="AB263">
            <v>579877.13604911615</v>
          </cell>
          <cell r="AC263">
            <v>598742.47945696174</v>
          </cell>
          <cell r="AD263">
            <v>618440.94941092411</v>
          </cell>
          <cell r="AE263">
            <v>646280.68988841504</v>
          </cell>
          <cell r="AF263">
            <v>675760.084018794</v>
          </cell>
          <cell r="AG263">
            <v>709068.73140063812</v>
          </cell>
          <cell r="AH263">
            <v>739407.41607115662</v>
          </cell>
          <cell r="AI263">
            <v>756647.96686390694</v>
          </cell>
          <cell r="AJ263">
            <v>758296.53167795204</v>
          </cell>
          <cell r="AK263">
            <v>759891.62952505506</v>
          </cell>
          <cell r="AL263">
            <v>773334.75264190126</v>
          </cell>
          <cell r="AM263">
            <v>789230.9911229671</v>
          </cell>
          <cell r="AN263">
            <v>817730.15752607596</v>
          </cell>
          <cell r="AO263">
            <v>848547.49885302735</v>
          </cell>
          <cell r="AP263">
            <v>867019.06290846621</v>
          </cell>
          <cell r="AQ263">
            <v>835175.66502543737</v>
          </cell>
          <cell r="AR263">
            <v>846047.28163697768</v>
          </cell>
          <cell r="AS263">
            <v>859081.76436362404</v>
          </cell>
          <cell r="AT263">
            <v>850224.07017356588</v>
          </cell>
          <cell r="AU263">
            <v>849511.17728100589</v>
          </cell>
          <cell r="AV263">
            <v>861664.72807613178</v>
          </cell>
          <cell r="AW263">
            <v>878555.19753771427</v>
          </cell>
          <cell r="AX263">
            <v>897371.75083223125</v>
          </cell>
          <cell r="AY263">
            <v>923946.1064254283</v>
          </cell>
          <cell r="AZ263">
            <v>948599.35114276479</v>
          </cell>
          <cell r="BA263">
            <v>971850.44654641126</v>
          </cell>
          <cell r="BB263">
            <v>992192.32453315356</v>
          </cell>
          <cell r="BC263">
            <v>1012871.4515325896</v>
          </cell>
          <cell r="BD263">
            <v>1032732.6954737332</v>
          </cell>
          <cell r="BE263">
            <v>1051787.4686783277</v>
          </cell>
          <cell r="BF263">
            <v>1069923.2486553723</v>
          </cell>
          <cell r="BG263" t="str">
            <v>.</v>
          </cell>
        </row>
        <row r="264">
          <cell r="D264">
            <v>24623.547560962616</v>
          </cell>
          <cell r="E264">
            <v>25347.380902628149</v>
          </cell>
          <cell r="F264">
            <v>25919.522622194203</v>
          </cell>
          <cell r="G264">
            <v>26916.663308386091</v>
          </cell>
          <cell r="H264">
            <v>27767.037589651532</v>
          </cell>
          <cell r="I264">
            <v>27504.39474501252</v>
          </cell>
          <cell r="J264">
            <v>28674.979696706963</v>
          </cell>
          <cell r="K264">
            <v>29163.892652063434</v>
          </cell>
          <cell r="L264">
            <v>29710.376385181273</v>
          </cell>
          <cell r="M264">
            <v>30051.652248103899</v>
          </cell>
          <cell r="N264">
            <v>30310.902260316056</v>
          </cell>
          <cell r="O264">
            <v>29945.695374875075</v>
          </cell>
          <cell r="P264">
            <v>29427.325503493928</v>
          </cell>
          <cell r="Q264">
            <v>29827.798465403073</v>
          </cell>
          <cell r="R264">
            <v>30640.977114671816</v>
          </cell>
          <cell r="S264">
            <v>31313.686160636382</v>
          </cell>
          <cell r="T264">
            <v>32117.27526147545</v>
          </cell>
          <cell r="U264">
            <v>32495.126755718346</v>
          </cell>
          <cell r="V264">
            <v>33245.920988355087</v>
          </cell>
          <cell r="W264">
            <v>34533.925643006784</v>
          </cell>
          <cell r="X264">
            <v>35733.807301175657</v>
          </cell>
          <cell r="Y264">
            <v>36315.71523595327</v>
          </cell>
          <cell r="Z264">
            <v>36616.091655819284</v>
          </cell>
          <cell r="AA264">
            <v>36816.919415043791</v>
          </cell>
          <cell r="AB264">
            <v>37700.068503141403</v>
          </cell>
          <cell r="AC264">
            <v>38728.491556077723</v>
          </cell>
          <cell r="AD264">
            <v>39832.600116638161</v>
          </cell>
          <cell r="AE264">
            <v>41407.014985162416</v>
          </cell>
          <cell r="AF264">
            <v>43033.82054504197</v>
          </cell>
          <cell r="AG264">
            <v>44852.219077780894</v>
          </cell>
          <cell r="AH264">
            <v>46439.355361836235</v>
          </cell>
          <cell r="AI264">
            <v>47163.745363330236</v>
          </cell>
          <cell r="AJ264">
            <v>46962.069218923141</v>
          </cell>
          <cell r="AK264">
            <v>46840.388924678227</v>
          </cell>
          <cell r="AL264">
            <v>47513.808837669036</v>
          </cell>
          <cell r="AM264">
            <v>48368.633396026657</v>
          </cell>
          <cell r="AN264">
            <v>50041.622760300845</v>
          </cell>
          <cell r="AO264">
            <v>51810.202640922413</v>
          </cell>
          <cell r="AP264">
            <v>52738.385821682859</v>
          </cell>
          <cell r="AQ264">
            <v>50537.072795923843</v>
          </cell>
          <cell r="AR264">
            <v>50929.88692734034</v>
          </cell>
          <cell r="AS264">
            <v>51463.593384270302</v>
          </cell>
          <cell r="AT264">
            <v>50753.585850857562</v>
          </cell>
          <cell r="AU264">
            <v>50566.141504821775</v>
          </cell>
          <cell r="AV264">
            <v>51097.949835505649</v>
          </cell>
          <cell r="AW264">
            <v>51890.331199439737</v>
          </cell>
          <cell r="AX264">
            <v>52705.964456256974</v>
          </cell>
          <cell r="AY264">
            <v>53946.756958336446</v>
          </cell>
          <cell r="AZ264">
            <v>55039.74384279368</v>
          </cell>
          <cell r="BA264">
            <v>56040.966943013307</v>
          </cell>
          <cell r="BB264">
            <v>56866.377966659369</v>
          </cell>
          <cell r="BC264">
            <v>57884.186585782074</v>
          </cell>
          <cell r="BD264">
            <v>58849.53588379579</v>
          </cell>
          <cell r="BE264">
            <v>59763.52551754452</v>
          </cell>
          <cell r="BF264">
            <v>60563.763677126481</v>
          </cell>
          <cell r="BG264" t="str">
            <v>.</v>
          </cell>
        </row>
        <row r="265">
          <cell r="D265">
            <v>776.16229967361585</v>
          </cell>
          <cell r="E265">
            <v>776.84165491137912</v>
          </cell>
          <cell r="F265">
            <v>768.96489711793595</v>
          </cell>
          <cell r="G265">
            <v>757.33910321499297</v>
          </cell>
          <cell r="H265">
            <v>749.68104110448849</v>
          </cell>
          <cell r="I265">
            <v>768.93648902164205</v>
          </cell>
          <cell r="J265">
            <v>757.19283317979682</v>
          </cell>
          <cell r="K265">
            <v>835.48131520533445</v>
          </cell>
          <cell r="L265">
            <v>790.38698630811382</v>
          </cell>
          <cell r="M265">
            <v>818.33694503417394</v>
          </cell>
          <cell r="N265">
            <v>794.5821696123129</v>
          </cell>
          <cell r="O265">
            <v>822.05199241911635</v>
          </cell>
          <cell r="P265">
            <v>835.72413323771502</v>
          </cell>
          <cell r="Q265">
            <v>836.6750932971155</v>
          </cell>
          <cell r="R265">
            <v>860.05848906922256</v>
          </cell>
          <cell r="S265">
            <v>859.50878004218396</v>
          </cell>
          <cell r="T265">
            <v>887.33019250970881</v>
          </cell>
          <cell r="U265">
            <v>896.52172403602094</v>
          </cell>
          <cell r="V265">
            <v>886.68845674566501</v>
          </cell>
          <cell r="W265">
            <v>892.37548987780542</v>
          </cell>
          <cell r="X265">
            <v>863.55914077608452</v>
          </cell>
          <cell r="Y265">
            <v>833.82842308732006</v>
          </cell>
          <cell r="Z265">
            <v>820.86400890085622</v>
          </cell>
          <cell r="AA265">
            <v>758.47140358261265</v>
          </cell>
          <cell r="AB265">
            <v>737.180342916119</v>
          </cell>
          <cell r="AC265">
            <v>708.60089978182964</v>
          </cell>
          <cell r="AD265">
            <v>716.77604475216447</v>
          </cell>
          <cell r="AE265">
            <v>707.45557464482238</v>
          </cell>
          <cell r="AF265">
            <v>695.09445177032364</v>
          </cell>
          <cell r="AG265">
            <v>723.12407007577804</v>
          </cell>
          <cell r="AH265">
            <v>685.07999678953479</v>
          </cell>
          <cell r="AI265">
            <v>698.86206602770801</v>
          </cell>
          <cell r="AJ265">
            <v>690.5735873587596</v>
          </cell>
          <cell r="AK265">
            <v>686.07105919207447</v>
          </cell>
          <cell r="AL265">
            <v>680.45910649688949</v>
          </cell>
          <cell r="AM265">
            <v>680.60939100528662</v>
          </cell>
          <cell r="AN265">
            <v>708.90737691076606</v>
          </cell>
          <cell r="AO265">
            <v>714.74985482285763</v>
          </cell>
          <cell r="AP265">
            <v>703.03671300407143</v>
          </cell>
          <cell r="AQ265">
            <v>708.872763767332</v>
          </cell>
          <cell r="AR265">
            <v>675.41432594493028</v>
          </cell>
          <cell r="AS265">
            <v>639.20309772204325</v>
          </cell>
          <cell r="AT265">
            <v>618.83198528798346</v>
          </cell>
          <cell r="AU265">
            <v>580.16835212961246</v>
          </cell>
          <cell r="AV265">
            <v>579.12194561732508</v>
          </cell>
          <cell r="AW265">
            <v>578.29843564871237</v>
          </cell>
          <cell r="AX265">
            <v>600.56793291339136</v>
          </cell>
          <cell r="AY265">
            <v>620.51034388613095</v>
          </cell>
          <cell r="AZ265">
            <v>745.31268675317938</v>
          </cell>
          <cell r="BA265">
            <v>722.50091239944095</v>
          </cell>
          <cell r="BB265">
            <v>730.16054336940465</v>
          </cell>
          <cell r="BC265">
            <v>725.57412493332163</v>
          </cell>
          <cell r="BD265">
            <v>715.69095982244755</v>
          </cell>
          <cell r="BE265">
            <v>716.26942361779402</v>
          </cell>
          <cell r="BF265">
            <v>713.64962070553634</v>
          </cell>
          <cell r="BG265" t="str">
            <v>.</v>
          </cell>
        </row>
        <row r="266">
          <cell r="D266">
            <v>111600</v>
          </cell>
          <cell r="E266">
            <v>113000</v>
          </cell>
          <cell r="F266">
            <v>114700</v>
          </cell>
          <cell r="G266">
            <v>110500</v>
          </cell>
          <cell r="H266">
            <v>110300</v>
          </cell>
          <cell r="I266">
            <v>107000</v>
          </cell>
          <cell r="J266">
            <v>105700</v>
          </cell>
          <cell r="K266">
            <v>102500</v>
          </cell>
          <cell r="L266">
            <v>106100</v>
          </cell>
          <cell r="M266">
            <v>106946</v>
          </cell>
          <cell r="N266">
            <v>107037</v>
          </cell>
          <cell r="O266">
            <v>107639</v>
          </cell>
          <cell r="P266">
            <v>105646</v>
          </cell>
          <cell r="Q266">
            <v>104164</v>
          </cell>
          <cell r="R266">
            <v>103267</v>
          </cell>
          <cell r="S266">
            <v>103160</v>
          </cell>
          <cell r="T266">
            <v>106183</v>
          </cell>
          <cell r="U266">
            <v>106191</v>
          </cell>
          <cell r="V266">
            <v>106728</v>
          </cell>
          <cell r="W266">
            <v>105826</v>
          </cell>
          <cell r="X266">
            <v>103707</v>
          </cell>
          <cell r="Y266">
            <v>103707</v>
          </cell>
          <cell r="Z266">
            <v>90281</v>
          </cell>
          <cell r="AA266">
            <v>86194</v>
          </cell>
          <cell r="AB266">
            <v>76889</v>
          </cell>
          <cell r="AC266">
            <v>67261</v>
          </cell>
          <cell r="AD266">
            <v>63892</v>
          </cell>
          <cell r="AE266">
            <v>56997</v>
          </cell>
          <cell r="AF266">
            <v>55317</v>
          </cell>
          <cell r="AG266">
            <v>53605</v>
          </cell>
          <cell r="AH266">
            <v>51943</v>
          </cell>
          <cell r="AI266">
            <v>51045</v>
          </cell>
          <cell r="AJ266">
            <v>52730</v>
          </cell>
          <cell r="AK266">
            <v>53132</v>
          </cell>
          <cell r="AL266">
            <v>48748</v>
          </cell>
          <cell r="AM266">
            <v>49551</v>
          </cell>
          <cell r="AN266">
            <v>49241.47</v>
          </cell>
          <cell r="AO266">
            <v>47807.39</v>
          </cell>
          <cell r="AP266">
            <v>47029.05</v>
          </cell>
          <cell r="AQ266">
            <v>48477.05</v>
          </cell>
          <cell r="AR266">
            <v>47660</v>
          </cell>
          <cell r="AS266">
            <v>45418</v>
          </cell>
          <cell r="AT266">
            <v>43696</v>
          </cell>
          <cell r="AU266">
            <v>42168</v>
          </cell>
          <cell r="AV266">
            <v>41218</v>
          </cell>
          <cell r="AW266">
            <v>40633.26</v>
          </cell>
          <cell r="AX266">
            <v>40041.629999999997</v>
          </cell>
          <cell r="AY266">
            <v>39456</v>
          </cell>
          <cell r="AZ266">
            <v>40682</v>
          </cell>
          <cell r="BA266">
            <v>41012.5</v>
          </cell>
          <cell r="BB266">
            <v>41619</v>
          </cell>
          <cell r="BC266">
            <v>42137.5</v>
          </cell>
          <cell r="BD266">
            <v>43448.5</v>
          </cell>
          <cell r="BE266">
            <v>43448.5</v>
          </cell>
          <cell r="BF266" t="str">
            <v>.</v>
          </cell>
          <cell r="BG266" t="str">
            <v>.</v>
          </cell>
        </row>
        <row r="267">
          <cell r="D267">
            <v>15.758506011767716</v>
          </cell>
          <cell r="E267">
            <v>13.086026399635866</v>
          </cell>
          <cell r="F267">
            <v>10.908718788374948</v>
          </cell>
          <cell r="G267">
            <v>11.473880597014924</v>
          </cell>
          <cell r="H267">
            <v>13.444010416666668</v>
          </cell>
          <cell r="I267">
            <v>15.943250456524792</v>
          </cell>
          <cell r="J267">
            <v>15.51814147742104</v>
          </cell>
          <cell r="K267">
            <v>20.952485701715794</v>
          </cell>
          <cell r="L267">
            <v>18.280467445742904</v>
          </cell>
          <cell r="M267">
            <v>20.166714028606609</v>
          </cell>
          <cell r="N267">
            <v>17.978549354662785</v>
          </cell>
          <cell r="O267">
            <v>18.786808009422852</v>
          </cell>
          <cell r="P267">
            <v>20.361954875229213</v>
          </cell>
          <cell r="Q267">
            <v>22.918783709841318</v>
          </cell>
          <cell r="R267">
            <v>23.155064236629819</v>
          </cell>
          <cell r="S267">
            <v>23.365662249204117</v>
          </cell>
          <cell r="T267">
            <v>20.294117647058826</v>
          </cell>
          <cell r="U267">
            <v>17.834257325941394</v>
          </cell>
          <cell r="V267">
            <v>20.410058579797113</v>
          </cell>
          <cell r="W267">
            <v>17.550558619714327</v>
          </cell>
          <cell r="X267">
            <v>17.891983599604128</v>
          </cell>
          <cell r="Y267">
            <v>15.63957597173145</v>
          </cell>
          <cell r="Z267">
            <v>14.158198297171106</v>
          </cell>
          <cell r="AA267">
            <v>13.969145020509922</v>
          </cell>
          <cell r="AB267">
            <v>16.760738745492528</v>
          </cell>
          <cell r="AC267">
            <v>15.555855464180302</v>
          </cell>
          <cell r="AD267">
            <v>18.711272669454925</v>
          </cell>
          <cell r="AE267">
            <v>15.746333045729077</v>
          </cell>
          <cell r="AF267">
            <v>15.348870460394625</v>
          </cell>
          <cell r="AG267">
            <v>16.888219398390856</v>
          </cell>
          <cell r="AH267">
            <v>17.042762495595287</v>
          </cell>
          <cell r="AI267">
            <v>16.673208484034976</v>
          </cell>
          <cell r="AJ267">
            <v>15.876230984010038</v>
          </cell>
          <cell r="AK267">
            <v>14.941115532951867</v>
          </cell>
          <cell r="AL267">
            <v>16.702262168285149</v>
          </cell>
          <cell r="AM267">
            <v>15.969433925280558</v>
          </cell>
          <cell r="AN267">
            <v>16.801708154715094</v>
          </cell>
          <cell r="AO267">
            <v>19.108643625915608</v>
          </cell>
          <cell r="AP267">
            <v>17.209011529481785</v>
          </cell>
          <cell r="AQ267">
            <v>17.573132446581006</v>
          </cell>
          <cell r="AR267">
            <v>15.698291524860334</v>
          </cell>
          <cell r="AS267">
            <v>14.426162981017386</v>
          </cell>
          <cell r="AT267">
            <v>13.413630024483219</v>
          </cell>
          <cell r="AU267">
            <v>12.56715225366839</v>
          </cell>
          <cell r="AV267">
            <v>10.677408663939051</v>
          </cell>
          <cell r="AW267">
            <v>11.159180142180439</v>
          </cell>
          <cell r="AX267">
            <v>14.137709955963913</v>
          </cell>
          <cell r="AY267">
            <v>16.802521413758175</v>
          </cell>
          <cell r="AZ267">
            <v>24.934251563987161</v>
          </cell>
          <cell r="BA267">
            <v>25.020131005542407</v>
          </cell>
          <cell r="BB267">
            <v>23.976009451792812</v>
          </cell>
          <cell r="BC267">
            <v>23.297160297392981</v>
          </cell>
          <cell r="BD267">
            <v>22.965123975172755</v>
          </cell>
          <cell r="BE267">
            <v>23.599740035280931</v>
          </cell>
          <cell r="BF267">
            <v>23.730999579730881</v>
          </cell>
          <cell r="BG267" t="str">
            <v>.</v>
          </cell>
        </row>
        <row r="268">
          <cell r="D268">
            <v>63.468917881811201</v>
          </cell>
          <cell r="E268">
            <v>64.155666818388724</v>
          </cell>
          <cell r="F268">
            <v>66.066311911584108</v>
          </cell>
          <cell r="G268">
            <v>66.884328358208947</v>
          </cell>
          <cell r="H268">
            <v>66.341145833333343</v>
          </cell>
          <cell r="I268">
            <v>64.57367607810086</v>
          </cell>
          <cell r="J268">
            <v>64.330462020360216</v>
          </cell>
          <cell r="K268">
            <v>57.622085349758024</v>
          </cell>
          <cell r="L268">
            <v>60.976627712854757</v>
          </cell>
          <cell r="M268">
            <v>59.060339111490002</v>
          </cell>
          <cell r="N268">
            <v>59.007453190329024</v>
          </cell>
          <cell r="O268">
            <v>56.225811879522134</v>
          </cell>
          <cell r="P268">
            <v>54.99481782667624</v>
          </cell>
          <cell r="Q268">
            <v>54.021730633940436</v>
          </cell>
          <cell r="R268">
            <v>52.457424559306844</v>
          </cell>
          <cell r="S268">
            <v>51.232694158584437</v>
          </cell>
          <cell r="T268">
            <v>51.279411764705891</v>
          </cell>
          <cell r="U268">
            <v>53.553171574627406</v>
          </cell>
          <cell r="V268">
            <v>54.250607229604235</v>
          </cell>
          <cell r="W268">
            <v>53.705275067175791</v>
          </cell>
          <cell r="X268">
            <v>53.937508836420186</v>
          </cell>
          <cell r="Y268">
            <v>55.208480565371019</v>
          </cell>
          <cell r="Z268">
            <v>57.51853886294974</v>
          </cell>
          <cell r="AA268">
            <v>59.448017412623457</v>
          </cell>
          <cell r="AB268">
            <v>58.320424755412589</v>
          </cell>
          <cell r="AC268">
            <v>59.988350760740346</v>
          </cell>
          <cell r="AD268">
            <v>55.75706910171921</v>
          </cell>
          <cell r="AE268">
            <v>55.967788323267179</v>
          </cell>
          <cell r="AF268">
            <v>52.273377180440377</v>
          </cell>
          <cell r="AG268">
            <v>49.798164753392626</v>
          </cell>
          <cell r="AH268">
            <v>50.841288337857954</v>
          </cell>
          <cell r="AI268">
            <v>48.026630549717034</v>
          </cell>
          <cell r="AJ268">
            <v>51.237367918093156</v>
          </cell>
          <cell r="AK268">
            <v>52.643841324274149</v>
          </cell>
          <cell r="AL268">
            <v>50.498681324385736</v>
          </cell>
          <cell r="AM268">
            <v>50.485405217950117</v>
          </cell>
          <cell r="AN268">
            <v>47.789377511080488</v>
          </cell>
          <cell r="AO268">
            <v>47.215214759796353</v>
          </cell>
          <cell r="AP268">
            <v>48.584173133783985</v>
          </cell>
          <cell r="AQ268">
            <v>50.082501060678858</v>
          </cell>
          <cell r="AR268">
            <v>52.279273170934388</v>
          </cell>
          <cell r="AS268">
            <v>54.663215802050175</v>
          </cell>
          <cell r="AT268">
            <v>57.543868348467477</v>
          </cell>
          <cell r="AU268">
            <v>58.528980521772858</v>
          </cell>
          <cell r="AV268">
            <v>56.502397161902074</v>
          </cell>
          <cell r="AW268">
            <v>55.51467704763261</v>
          </cell>
          <cell r="AX268">
            <v>51.765809493863728</v>
          </cell>
          <cell r="AY268">
            <v>50.965170422454456</v>
          </cell>
          <cell r="AZ268">
            <v>43.687995951785872</v>
          </cell>
          <cell r="BA268">
            <v>45.588361390278614</v>
          </cell>
          <cell r="BB268">
            <v>45.259390523690122</v>
          </cell>
          <cell r="BC268">
            <v>45.774567789436688</v>
          </cell>
          <cell r="BD268">
            <v>45.756805906147463</v>
          </cell>
          <cell r="BE268">
            <v>45.467638915670975</v>
          </cell>
          <cell r="BF268">
            <v>45.261651328208465</v>
          </cell>
          <cell r="BG268" t="str">
            <v>.</v>
          </cell>
        </row>
        <row r="269">
          <cell r="D269">
            <v>2.4814530570478381</v>
          </cell>
          <cell r="E269">
            <v>2.2985889849795171</v>
          </cell>
          <cell r="F269">
            <v>2.5787965616045847</v>
          </cell>
          <cell r="G269">
            <v>3.4514925373134338</v>
          </cell>
          <cell r="H269">
            <v>3.108723958333333</v>
          </cell>
          <cell r="I269">
            <v>3.1324624244978225</v>
          </cell>
          <cell r="J269">
            <v>3.3020099190811796</v>
          </cell>
          <cell r="K269">
            <v>3.475582930048394</v>
          </cell>
          <cell r="L269">
            <v>3.2241235392320529</v>
          </cell>
          <cell r="M269">
            <v>2.6806858008904038</v>
          </cell>
          <cell r="N269">
            <v>2.6631521541537899</v>
          </cell>
          <cell r="O269">
            <v>4.1645633518425038</v>
          </cell>
          <cell r="P269">
            <v>3.8268356852427652</v>
          </cell>
          <cell r="Q269">
            <v>3.8771203001641523</v>
          </cell>
          <cell r="R269">
            <v>4.1081565581117419</v>
          </cell>
          <cell r="S269">
            <v>4.9381802028577768</v>
          </cell>
          <cell r="T269">
            <v>4.6323529411764719</v>
          </cell>
          <cell r="U269">
            <v>4.6727626178990569</v>
          </cell>
          <cell r="V269">
            <v>5.2221745963709099</v>
          </cell>
          <cell r="W269">
            <v>6.5761561306745877</v>
          </cell>
          <cell r="X269">
            <v>5.9097978227060644</v>
          </cell>
          <cell r="Y269">
            <v>6.2049469964664317</v>
          </cell>
          <cell r="Z269">
            <v>5.7539137599560561</v>
          </cell>
          <cell r="AA269">
            <v>4.6164890457695948</v>
          </cell>
          <cell r="AB269">
            <v>4.060811969164698</v>
          </cell>
          <cell r="AC269">
            <v>3.0649825149628489</v>
          </cell>
          <cell r="AD269">
            <v>4.374080286757243</v>
          </cell>
          <cell r="AE269">
            <v>4.4722461892436005</v>
          </cell>
          <cell r="AF269">
            <v>3.7031741492708039</v>
          </cell>
          <cell r="AG269">
            <v>3.744490468952264</v>
          </cell>
          <cell r="AH269">
            <v>4.3253638768107194</v>
          </cell>
          <cell r="AI269">
            <v>4.221884541164159</v>
          </cell>
          <cell r="AJ269">
            <v>3.7224209079149353</v>
          </cell>
          <cell r="AK269">
            <v>2.8890700245343508</v>
          </cell>
          <cell r="AL269">
            <v>2.4548315861344929</v>
          </cell>
          <cell r="AM269">
            <v>3.6088884891216666</v>
          </cell>
          <cell r="AN269">
            <v>3.461733852661343</v>
          </cell>
          <cell r="AO269">
            <v>2.8522845996661457</v>
          </cell>
          <cell r="AP269">
            <v>3.0559500188847606</v>
          </cell>
          <cell r="AQ269">
            <v>3.3887443795472487</v>
          </cell>
          <cell r="AR269">
            <v>3.4709893517766552</v>
          </cell>
          <cell r="AS269">
            <v>3.7698816023225907</v>
          </cell>
          <cell r="AT269">
            <v>3.704924535903555</v>
          </cell>
          <cell r="AU269">
            <v>2.7420490056785911</v>
          </cell>
          <cell r="AV269">
            <v>4.7708382047654059</v>
          </cell>
          <cell r="AW269">
            <v>3.187077836645388</v>
          </cell>
          <cell r="AX269">
            <v>3.8950299425705519</v>
          </cell>
          <cell r="AY269">
            <v>3.3361047671040098</v>
          </cell>
          <cell r="AZ269">
            <v>4.031832494394223</v>
          </cell>
          <cell r="BA269">
            <v>3.1879944191727074</v>
          </cell>
          <cell r="BB269">
            <v>2.9695525672115921</v>
          </cell>
          <cell r="BC269">
            <v>2.9168238890096454</v>
          </cell>
          <cell r="BD269">
            <v>3.0393981149133107</v>
          </cell>
          <cell r="BE269">
            <v>2.9168041480084845</v>
          </cell>
          <cell r="BF269">
            <v>2.9173951236213909</v>
          </cell>
          <cell r="BG269" t="str">
            <v>.</v>
          </cell>
        </row>
        <row r="270">
          <cell r="D270">
            <v>18.29112304937324</v>
          </cell>
          <cell r="E270">
            <v>20.459717796995907</v>
          </cell>
          <cell r="F270">
            <v>20.446172738436349</v>
          </cell>
          <cell r="G270">
            <v>18.190298507462689</v>
          </cell>
          <cell r="H270">
            <v>17.106119791666668</v>
          </cell>
          <cell r="I270">
            <v>16.350611040876526</v>
          </cell>
          <cell r="J270">
            <v>16.849386583137562</v>
          </cell>
          <cell r="K270">
            <v>17.949846018477782</v>
          </cell>
          <cell r="L270">
            <v>17.518781302170282</v>
          </cell>
          <cell r="M270">
            <v>18.092261059012976</v>
          </cell>
          <cell r="N270">
            <v>20.350845300854392</v>
          </cell>
          <cell r="O270">
            <v>20.822816759212518</v>
          </cell>
          <cell r="P270">
            <v>20.816391612851792</v>
          </cell>
          <cell r="Q270">
            <v>19.182365356054088</v>
          </cell>
          <cell r="R270">
            <v>20.279354645951599</v>
          </cell>
          <cell r="S270">
            <v>20.46346338935367</v>
          </cell>
          <cell r="T270">
            <v>23.79411764705883</v>
          </cell>
          <cell r="U270">
            <v>23.93980848153215</v>
          </cell>
          <cell r="V270">
            <v>20.117159594227747</v>
          </cell>
          <cell r="W270">
            <v>22.1680101824353</v>
          </cell>
          <cell r="X270">
            <v>22.260709741269611</v>
          </cell>
          <cell r="Y270">
            <v>22.946996466431099</v>
          </cell>
          <cell r="Z270">
            <v>22.569349079923093</v>
          </cell>
          <cell r="AA270">
            <v>21.966348521097022</v>
          </cell>
          <cell r="AB270">
            <v>20.858024529930173</v>
          </cell>
          <cell r="AC270">
            <v>21.390811260116511</v>
          </cell>
          <cell r="AD270">
            <v>21.157577942068617</v>
          </cell>
          <cell r="AE270">
            <v>23.813632441760138</v>
          </cell>
          <cell r="AF270">
            <v>28.674578209894193</v>
          </cell>
          <cell r="AG270">
            <v>29.569125379264271</v>
          </cell>
          <cell r="AH270">
            <v>27.790558318666687</v>
          </cell>
          <cell r="AI270">
            <v>31.078276425083814</v>
          </cell>
          <cell r="AJ270">
            <v>29.163980189981849</v>
          </cell>
          <cell r="AK270">
            <v>29.525973118239637</v>
          </cell>
          <cell r="AL270">
            <v>30.344224921194634</v>
          </cell>
          <cell r="AM270">
            <v>29.936272367647661</v>
          </cell>
          <cell r="AN270">
            <v>31.947192758414015</v>
          </cell>
          <cell r="AO270">
            <v>30.823857014621904</v>
          </cell>
          <cell r="AP270">
            <v>31.150865317849483</v>
          </cell>
          <cell r="AQ270">
            <v>28.955622113192902</v>
          </cell>
          <cell r="AR270">
            <v>28.551445952428612</v>
          </cell>
          <cell r="AS270">
            <v>27.14073961460986</v>
          </cell>
          <cell r="AT270">
            <v>25.337577091145757</v>
          </cell>
          <cell r="AU270">
            <v>26.161818218880153</v>
          </cell>
          <cell r="AV270">
            <v>28.049355969393478</v>
          </cell>
          <cell r="AW270">
            <v>30.139064973541558</v>
          </cell>
          <cell r="AX270">
            <v>30.201450607601785</v>
          </cell>
          <cell r="AY270">
            <v>28.896203396683347</v>
          </cell>
          <cell r="AZ270">
            <v>27.345919989832744</v>
          </cell>
          <cell r="BA270">
            <v>26.203513185006258</v>
          </cell>
          <cell r="BB270">
            <v>27.795047457305479</v>
          </cell>
          <cell r="BC270">
            <v>28.011448024160696</v>
          </cell>
          <cell r="BD270">
            <v>28.238672003766467</v>
          </cell>
          <cell r="BE270">
            <v>28.015816901039628</v>
          </cell>
          <cell r="BF270">
            <v>28.089953968439257</v>
          </cell>
          <cell r="BG270" t="str">
            <v>.</v>
          </cell>
        </row>
        <row r="271">
          <cell r="D271">
            <v>2774.2</v>
          </cell>
          <cell r="E271">
            <v>3022.4</v>
          </cell>
          <cell r="F271">
            <v>3238.9</v>
          </cell>
          <cell r="G271">
            <v>3504.6</v>
          </cell>
          <cell r="H271">
            <v>3937.7</v>
          </cell>
          <cell r="I271">
            <v>4771.1000000000004</v>
          </cell>
          <cell r="J271">
            <v>5332.8</v>
          </cell>
          <cell r="K271">
            <v>5933.6</v>
          </cell>
          <cell r="L271">
            <v>6853.7</v>
          </cell>
          <cell r="M271">
            <v>7361.8</v>
          </cell>
          <cell r="N271">
            <v>8241.7000000000007</v>
          </cell>
          <cell r="O271">
            <v>9468.4</v>
          </cell>
          <cell r="P271">
            <v>10955.8</v>
          </cell>
          <cell r="Q271">
            <v>12395.2</v>
          </cell>
          <cell r="R271">
            <v>12687.8</v>
          </cell>
          <cell r="S271">
            <v>15446.4</v>
          </cell>
          <cell r="T271">
            <v>16033.5</v>
          </cell>
          <cell r="U271">
            <v>18551.400000000001</v>
          </cell>
          <cell r="V271">
            <v>18865</v>
          </cell>
          <cell r="W271">
            <v>20247.7</v>
          </cell>
          <cell r="X271">
            <v>21251</v>
          </cell>
          <cell r="Y271">
            <v>21312.6</v>
          </cell>
          <cell r="Z271">
            <v>23637.599999999999</v>
          </cell>
          <cell r="AA271">
            <v>22528.2</v>
          </cell>
          <cell r="AB271">
            <v>24018.799999999999</v>
          </cell>
          <cell r="AC271">
            <v>22224.1</v>
          </cell>
          <cell r="AD271">
            <v>22813</v>
          </cell>
          <cell r="AE271">
            <v>23010</v>
          </cell>
          <cell r="AF271">
            <v>25087</v>
          </cell>
          <cell r="AG271">
            <v>25809</v>
          </cell>
          <cell r="AH271">
            <v>25722</v>
          </cell>
          <cell r="AI271">
            <v>26669</v>
          </cell>
          <cell r="AJ271">
            <v>32461</v>
          </cell>
          <cell r="AK271">
            <v>31985</v>
          </cell>
          <cell r="AL271">
            <v>32945</v>
          </cell>
          <cell r="AM271">
            <v>31471</v>
          </cell>
          <cell r="AN271">
            <v>32142</v>
          </cell>
          <cell r="AO271">
            <v>34439</v>
          </cell>
          <cell r="AP271">
            <v>35932.088095157174</v>
          </cell>
          <cell r="AQ271">
            <v>38959.742486726609</v>
          </cell>
          <cell r="AR271">
            <v>39278.559719901881</v>
          </cell>
          <cell r="AS271">
            <v>40534.254735216447</v>
          </cell>
          <cell r="AT271">
            <v>41560.138426404075</v>
          </cell>
          <cell r="AU271">
            <v>43518.118099067317</v>
          </cell>
          <cell r="AV271">
            <v>46233.781179107216</v>
          </cell>
          <cell r="AW271">
            <v>46899.558090951075</v>
          </cell>
          <cell r="AX271">
            <v>50937.264643799615</v>
          </cell>
          <cell r="AY271">
            <v>53459.766068860743</v>
          </cell>
          <cell r="AZ271">
            <v>57790.89943572013</v>
          </cell>
          <cell r="BA271">
            <v>59431.825424603529</v>
          </cell>
          <cell r="BB271">
            <v>60241.432197062524</v>
          </cell>
          <cell r="BC271" t="str">
            <v>.</v>
          </cell>
          <cell r="BD271" t="str">
            <v>.</v>
          </cell>
          <cell r="BE271" t="str">
            <v>.</v>
          </cell>
          <cell r="BF271" t="str">
            <v>.</v>
          </cell>
          <cell r="BG271" t="str">
            <v>.</v>
          </cell>
        </row>
        <row r="272">
          <cell r="D272">
            <v>23957.949387413584</v>
          </cell>
          <cell r="E272">
            <v>23983.644993620459</v>
          </cell>
          <cell r="F272">
            <v>23471.814642401365</v>
          </cell>
          <cell r="G272">
            <v>23916.849087185343</v>
          </cell>
          <cell r="H272">
            <v>23046.744213023463</v>
          </cell>
          <cell r="I272">
            <v>24242.125606441048</v>
          </cell>
          <cell r="J272">
            <v>24349.517351894683</v>
          </cell>
          <cell r="K272">
            <v>24721.931568875869</v>
          </cell>
          <cell r="L272">
            <v>26640.044969473052</v>
          </cell>
          <cell r="M272">
            <v>27154.116908178636</v>
          </cell>
          <cell r="N272">
            <v>27636.038286354855</v>
          </cell>
          <cell r="O272">
            <v>28373.015405064027</v>
          </cell>
          <cell r="P272">
            <v>29550.098556528847</v>
          </cell>
          <cell r="Q272">
            <v>30728.367020937199</v>
          </cell>
          <cell r="R272">
            <v>29313.828655815465</v>
          </cell>
          <cell r="S272">
            <v>33762.804238333345</v>
          </cell>
          <cell r="T272">
            <v>33156.187149847698</v>
          </cell>
          <cell r="U272">
            <v>36363.06449554213</v>
          </cell>
          <cell r="V272">
            <v>35050.009215252292</v>
          </cell>
          <cell r="W272">
            <v>36102.668652745</v>
          </cell>
          <cell r="X272">
            <v>36399.234460053929</v>
          </cell>
          <cell r="Y272">
            <v>35185.295857525984</v>
          </cell>
          <cell r="Z272">
            <v>38296.048831473803</v>
          </cell>
          <cell r="AA272">
            <v>35747.966315739533</v>
          </cell>
          <cell r="AB272">
            <v>37329.348537404549</v>
          </cell>
          <cell r="AC272">
            <v>33929.347634387959</v>
          </cell>
          <cell r="AD272">
            <v>34279.937342586047</v>
          </cell>
          <cell r="AE272">
            <v>33765.585200054906</v>
          </cell>
          <cell r="AF272">
            <v>35996.322671947295</v>
          </cell>
          <cell r="AG272">
            <v>35686.895345367542</v>
          </cell>
          <cell r="AH272">
            <v>34994.0294433647</v>
          </cell>
          <cell r="AI272">
            <v>35326.117278768637</v>
          </cell>
          <cell r="AJ272">
            <v>42074.337627517838</v>
          </cell>
          <cell r="AK272">
            <v>40117.005079232709</v>
          </cell>
          <cell r="AL272">
            <v>40755.355933039791</v>
          </cell>
          <cell r="AM272">
            <v>37610.491175224517</v>
          </cell>
          <cell r="AN272">
            <v>37072.790517956935</v>
          </cell>
          <cell r="AO272">
            <v>38256.32970860647</v>
          </cell>
          <cell r="AP272">
            <v>38310.094072586311</v>
          </cell>
          <cell r="AQ272">
            <v>39707.388517111773</v>
          </cell>
          <cell r="AR272">
            <v>39278.559719901881</v>
          </cell>
          <cell r="AS272">
            <v>39464.631440776313</v>
          </cell>
          <cell r="AT272">
            <v>39621.845239099282</v>
          </cell>
          <cell r="AU272">
            <v>40244.327644876787</v>
          </cell>
          <cell r="AV272">
            <v>41984.735348791452</v>
          </cell>
          <cell r="AW272">
            <v>41299.154817865347</v>
          </cell>
          <cell r="AX272">
            <v>44006.215114099527</v>
          </cell>
          <cell r="AY272">
            <v>45076.924617268705</v>
          </cell>
          <cell r="AZ272">
            <v>47931.955620907749</v>
          </cell>
          <cell r="BA272">
            <v>48428.059335755999</v>
          </cell>
          <cell r="BB272">
            <v>48226.482394894978</v>
          </cell>
          <cell r="BC272" t="str">
            <v>.</v>
          </cell>
          <cell r="BD272" t="str">
            <v>.</v>
          </cell>
          <cell r="BE272" t="str">
            <v>.</v>
          </cell>
          <cell r="BF272" t="str">
            <v>.</v>
          </cell>
          <cell r="BG272" t="str">
            <v>.</v>
          </cell>
        </row>
        <row r="273">
          <cell r="D273">
            <v>388.38784464486213</v>
          </cell>
          <cell r="E273">
            <v>429.21087909840725</v>
          </cell>
          <cell r="F273">
            <v>491.61765263916823</v>
          </cell>
          <cell r="G273">
            <v>607.8222909797895</v>
          </cell>
          <cell r="H273">
            <v>710.81338192793476</v>
          </cell>
          <cell r="I273">
            <v>912.79027499837389</v>
          </cell>
          <cell r="J273">
            <v>977.32620791273553</v>
          </cell>
          <cell r="K273">
            <v>1114.6050530665916</v>
          </cell>
          <cell r="L273">
            <v>1307.3966331250892</v>
          </cell>
          <cell r="M273">
            <v>1453.7318796936061</v>
          </cell>
          <cell r="N273">
            <v>1668.6204124934454</v>
          </cell>
          <cell r="O273">
            <v>1649.687865340421</v>
          </cell>
          <cell r="P273">
            <v>1697.51302674453</v>
          </cell>
          <cell r="Q273">
            <v>1698.8173571241591</v>
          </cell>
          <cell r="R273">
            <v>1554.5992996351142</v>
          </cell>
          <cell r="S273">
            <v>1796.6717186814824</v>
          </cell>
          <cell r="T273">
            <v>2168.2303907912924</v>
          </cell>
          <cell r="U273">
            <v>2753.4749794061554</v>
          </cell>
          <cell r="V273">
            <v>2894.7368421052629</v>
          </cell>
          <cell r="W273">
            <v>2932.5367513940187</v>
          </cell>
          <cell r="X273">
            <v>3394.8911289678422</v>
          </cell>
          <cell r="Y273">
            <v>3287.5102191920282</v>
          </cell>
          <cell r="Z273">
            <v>3803.62056480811</v>
          </cell>
          <cell r="AA273">
            <v>3175.6248149871021</v>
          </cell>
          <cell r="AB273">
            <v>3403.2532305599639</v>
          </cell>
          <cell r="AC273">
            <v>3508.0344740497535</v>
          </cell>
          <cell r="AD273">
            <v>3537.00889950076</v>
          </cell>
          <cell r="AE273">
            <v>3253.0324879124605</v>
          </cell>
          <cell r="AF273">
            <v>3324.9393646207473</v>
          </cell>
          <cell r="AG273">
            <v>3309.1855574930764</v>
          </cell>
          <cell r="AH273">
            <v>2922.3567906564567</v>
          </cell>
          <cell r="AI273">
            <v>2965.9574941334786</v>
          </cell>
          <cell r="AJ273">
            <v>4065.8583631854508</v>
          </cell>
          <cell r="AK273">
            <v>4517.5277534532925</v>
          </cell>
          <cell r="AL273">
            <v>4887.4020887728457</v>
          </cell>
          <cell r="AM273">
            <v>4884.9049282110982</v>
          </cell>
          <cell r="AN273">
            <v>5011.7724104595145</v>
          </cell>
          <cell r="AO273">
            <v>5875.2580309466539</v>
          </cell>
          <cell r="AP273">
            <v>6370.937605524322</v>
          </cell>
          <cell r="AQ273">
            <v>6195.8878000519417</v>
          </cell>
          <cell r="AR273">
            <v>6498.7689807911784</v>
          </cell>
          <cell r="AS273">
            <v>7231.8028073535133</v>
          </cell>
          <cell r="AT273">
            <v>7143.3720224139015</v>
          </cell>
          <cell r="AU273">
            <v>7407.3392509050755</v>
          </cell>
          <cell r="AV273">
            <v>7336.7544849151845</v>
          </cell>
          <cell r="AW273">
            <v>5815.7972211575143</v>
          </cell>
          <cell r="AX273">
            <v>6063.9600766428111</v>
          </cell>
          <cell r="AY273">
            <v>6462.9981143091745</v>
          </cell>
          <cell r="AZ273">
            <v>7221.605677690738</v>
          </cell>
          <cell r="BA273">
            <v>7154.7883748857039</v>
          </cell>
          <cell r="BB273">
            <v>7194.9257805338138</v>
          </cell>
          <cell r="BC273" t="str">
            <v>.</v>
          </cell>
          <cell r="BD273" t="str">
            <v>.</v>
          </cell>
          <cell r="BE273" t="str">
            <v>.</v>
          </cell>
          <cell r="BF273" t="str">
            <v>.</v>
          </cell>
          <cell r="BG273" t="str">
            <v>.</v>
          </cell>
        </row>
        <row r="274">
          <cell r="D274">
            <v>3963.9227973880852</v>
          </cell>
          <cell r="E274">
            <v>3968.1742213137759</v>
          </cell>
          <cell r="F274">
            <v>3883.4901790869235</v>
          </cell>
          <cell r="G274">
            <v>3957.1226153516454</v>
          </cell>
          <cell r="H274">
            <v>3813.1608558940211</v>
          </cell>
          <cell r="I274">
            <v>4010.9407025878641</v>
          </cell>
          <cell r="J274">
            <v>4028.7090257932964</v>
          </cell>
          <cell r="K274">
            <v>4090.3262026598063</v>
          </cell>
          <cell r="L274">
            <v>4407.6844754257208</v>
          </cell>
          <cell r="M274">
            <v>4492.7393957939503</v>
          </cell>
          <cell r="N274">
            <v>4572.4748984703601</v>
          </cell>
          <cell r="O274">
            <v>4694.4102258544062</v>
          </cell>
          <cell r="P274">
            <v>4889.1625672615564</v>
          </cell>
          <cell r="Q274">
            <v>5084.111022656718</v>
          </cell>
          <cell r="R274">
            <v>4850.0709225373039</v>
          </cell>
          <cell r="S274">
            <v>5586.1688018420491</v>
          </cell>
          <cell r="T274">
            <v>5485.8019771422405</v>
          </cell>
          <cell r="U274">
            <v>6016.3905518765941</v>
          </cell>
          <cell r="V274">
            <v>5799.1411673150715</v>
          </cell>
          <cell r="W274">
            <v>5973.3071894018867</v>
          </cell>
          <cell r="X274">
            <v>6022.3749933907893</v>
          </cell>
          <cell r="Y274">
            <v>5821.524794428522</v>
          </cell>
          <cell r="Z274">
            <v>6336.209270594607</v>
          </cell>
          <cell r="AA274">
            <v>5914.620502273252</v>
          </cell>
          <cell r="AB274">
            <v>6176.2654760761998</v>
          </cell>
          <cell r="AC274">
            <v>5613.7239633335475</v>
          </cell>
          <cell r="AD274">
            <v>5671.7302022809481</v>
          </cell>
          <cell r="AE274">
            <v>5586.6289212532938</v>
          </cell>
          <cell r="AF274">
            <v>5955.7118914538878</v>
          </cell>
          <cell r="AG274">
            <v>5904.5161061164035</v>
          </cell>
          <cell r="AH274">
            <v>5789.8791269630547</v>
          </cell>
          <cell r="AI274">
            <v>5844.8241692204892</v>
          </cell>
          <cell r="AJ274">
            <v>6961.3397795363735</v>
          </cell>
          <cell r="AK274">
            <v>6637.4925677089195</v>
          </cell>
          <cell r="AL274">
            <v>6743.1098499404025</v>
          </cell>
          <cell r="AM274">
            <v>6222.7814651264925</v>
          </cell>
          <cell r="AN274">
            <v>6133.8170943012801</v>
          </cell>
          <cell r="AO274">
            <v>6329.6376089686419</v>
          </cell>
          <cell r="AP274">
            <v>6338.5331026780796</v>
          </cell>
          <cell r="AQ274">
            <v>6569.7201385029412</v>
          </cell>
          <cell r="AR274">
            <v>6498.7689807911784</v>
          </cell>
          <cell r="AS274">
            <v>6529.5551688908527</v>
          </cell>
          <cell r="AT274">
            <v>6555.5667172566655</v>
          </cell>
          <cell r="AU274">
            <v>6658.558511726802</v>
          </cell>
          <cell r="AV274">
            <v>6946.5147830561637</v>
          </cell>
          <cell r="AW274">
            <v>6833.0831928963189</v>
          </cell>
          <cell r="AX274">
            <v>7280.9753663301672</v>
          </cell>
          <cell r="AY274">
            <v>7458.1278321093168</v>
          </cell>
          <cell r="AZ274">
            <v>7930.5022536247106</v>
          </cell>
          <cell r="BA274">
            <v>8012.5842713031107</v>
          </cell>
          <cell r="BB274">
            <v>7979.2326927357681</v>
          </cell>
          <cell r="BC274" t="str">
            <v>.</v>
          </cell>
          <cell r="BD274" t="str">
            <v>.</v>
          </cell>
          <cell r="BE274" t="str">
            <v>.</v>
          </cell>
          <cell r="BF274" t="str">
            <v>.</v>
          </cell>
          <cell r="BG274" t="str">
            <v>.</v>
          </cell>
        </row>
        <row r="275">
          <cell r="D275">
            <v>3.1517320975652301</v>
          </cell>
          <cell r="E275">
            <v>3.0011338193013555</v>
          </cell>
          <cell r="F275">
            <v>2.794747375260608</v>
          </cell>
          <cell r="G275">
            <v>2.7273697689020131</v>
          </cell>
          <cell r="H275">
            <v>2.5224049075218633</v>
          </cell>
          <cell r="I275">
            <v>2.5214208563774125</v>
          </cell>
          <cell r="J275">
            <v>2.3923265024976965</v>
          </cell>
          <cell r="K275">
            <v>2.3295060663726099</v>
          </cell>
          <cell r="L275">
            <v>2.4256457501875488</v>
          </cell>
          <cell r="M275">
            <v>2.3688740845203506</v>
          </cell>
          <cell r="N275">
            <v>2.3056709235006512</v>
          </cell>
          <cell r="O275">
            <v>2.3299185370490099</v>
          </cell>
          <cell r="P275">
            <v>2.4208803673256889</v>
          </cell>
          <cell r="Q275">
            <v>2.4212200205060253</v>
          </cell>
          <cell r="R275">
            <v>2.1779436231049045</v>
          </cell>
          <cell r="S275">
            <v>2.3765158198744731</v>
          </cell>
          <cell r="T275">
            <v>2.2431418041642313</v>
          </cell>
          <cell r="U275">
            <v>2.4177076978765872</v>
          </cell>
          <cell r="V275">
            <v>2.3363712824358962</v>
          </cell>
          <cell r="W275">
            <v>2.3818097130249787</v>
          </cell>
          <cell r="X275">
            <v>2.3558497610925189</v>
          </cell>
          <cell r="Y275">
            <v>2.2091359616687942</v>
          </cell>
          <cell r="Z275">
            <v>2.3214683470468125</v>
          </cell>
          <cell r="AA275">
            <v>2.1070538625469624</v>
          </cell>
          <cell r="AB275">
            <v>2.0943830111621287</v>
          </cell>
          <cell r="AC275">
            <v>1.8277022968772476</v>
          </cell>
          <cell r="AD275">
            <v>1.758186297054767</v>
          </cell>
          <cell r="AE275">
            <v>1.6448799780577203</v>
          </cell>
          <cell r="AF275">
            <v>1.7087053867452784</v>
          </cell>
          <cell r="AG275">
            <v>1.6605845418101546</v>
          </cell>
          <cell r="AH275">
            <v>1.5777719784364419</v>
          </cell>
          <cell r="AI275">
            <v>1.5602093043167098</v>
          </cell>
          <cell r="AJ275">
            <v>1.8319128691846895</v>
          </cell>
          <cell r="AK275">
            <v>1.7307704349878217</v>
          </cell>
          <cell r="AL275">
            <v>1.691349668735417</v>
          </cell>
          <cell r="AM275">
            <v>1.5209177556416351</v>
          </cell>
          <cell r="AN275">
            <v>1.4641071432590673</v>
          </cell>
          <cell r="AO275">
            <v>1.4670559579636857</v>
          </cell>
          <cell r="AP275">
            <v>1.462088805776107</v>
          </cell>
          <cell r="AQ275">
            <v>1.5414823873897949</v>
          </cell>
          <cell r="AR275">
            <v>1.5143605320312445</v>
          </cell>
          <cell r="AS275">
            <v>1.5068884376503415</v>
          </cell>
          <cell r="AT275">
            <v>1.4728070619660387</v>
          </cell>
          <cell r="AU275">
            <v>1.4804837137220634</v>
          </cell>
          <cell r="AV275">
            <v>1.5145937623617336</v>
          </cell>
          <cell r="AW275">
            <v>1.4610775347335301</v>
          </cell>
          <cell r="AX275">
            <v>1.5385792598936692</v>
          </cell>
          <cell r="AY275">
            <v>1.5454083810384924</v>
          </cell>
          <cell r="AZ275">
            <v>1.6178904101982052</v>
          </cell>
          <cell r="BA275">
            <v>1.6040071867851604</v>
          </cell>
          <cell r="BB275">
            <v>1.5609449910496651</v>
          </cell>
          <cell r="BC275" t="str">
            <v>.</v>
          </cell>
          <cell r="BD275" t="str">
            <v>.</v>
          </cell>
          <cell r="BE275" t="str">
            <v>.</v>
          </cell>
          <cell r="BF275" t="str">
            <v>.</v>
          </cell>
          <cell r="BG275" t="str">
            <v>.</v>
          </cell>
        </row>
        <row r="276">
          <cell r="D276">
            <v>5.5766148719000004</v>
          </cell>
          <cell r="E276">
            <v>0.10725294469640101</v>
          </cell>
          <cell r="F276">
            <v>-2.1340807510920046</v>
          </cell>
          <cell r="G276">
            <v>1.8960376586309335</v>
          </cell>
          <cell r="H276">
            <v>-3.6380414116844562</v>
          </cell>
          <cell r="I276">
            <v>5.1867690393426091</v>
          </cell>
          <cell r="J276">
            <v>0.44299640715128596</v>
          </cell>
          <cell r="K276">
            <v>1.5294521513470771</v>
          </cell>
          <cell r="L276">
            <v>7.758752164058369</v>
          </cell>
          <cell r="M276">
            <v>1.9296962122048233</v>
          </cell>
          <cell r="N276">
            <v>1.7747635830170028</v>
          </cell>
          <cell r="O276">
            <v>2.6667249157526607</v>
          </cell>
          <cell r="P276">
            <v>4.1486008260325224</v>
          </cell>
          <cell r="Q276">
            <v>3.9873588311536201</v>
          </cell>
          <cell r="R276">
            <v>-4.603363283697826</v>
          </cell>
          <cell r="S276">
            <v>15.177053924804419</v>
          </cell>
          <cell r="T276">
            <v>-1.7967023242604685</v>
          </cell>
          <cell r="U276">
            <v>9.6720329487860468</v>
          </cell>
          <cell r="V276">
            <v>-3.6109588080806887</v>
          </cell>
          <cell r="W276">
            <v>3.0033071632820985</v>
          </cell>
          <cell r="X276">
            <v>0.82145120672785232</v>
          </cell>
          <cell r="Y276">
            <v>-3.3350663016283311</v>
          </cell>
          <cell r="Z276">
            <v>8.8410595907564051</v>
          </cell>
          <cell r="AA276">
            <v>-6.6536433744050267</v>
          </cell>
          <cell r="AB276">
            <v>4.4236984216043274</v>
          </cell>
          <cell r="AC276">
            <v>-9.1081174363644166</v>
          </cell>
          <cell r="AD276">
            <v>1.0332933953695056</v>
          </cell>
          <cell r="AE276">
            <v>-1.5004465655547139</v>
          </cell>
          <cell r="AF276">
            <v>6.6065417159977491</v>
          </cell>
          <cell r="AG276">
            <v>-0.85960815886589881</v>
          </cell>
          <cell r="AH276">
            <v>-1.9415135312205956</v>
          </cell>
          <cell r="AI276">
            <v>0.94898427156380194</v>
          </cell>
          <cell r="AJ276">
            <v>19.10263812888644</v>
          </cell>
          <cell r="AK276">
            <v>-4.6520816693855105</v>
          </cell>
          <cell r="AL276">
            <v>1.5912226063394153</v>
          </cell>
          <cell r="AM276">
            <v>-7.7164453255719856</v>
          </cell>
          <cell r="AN276">
            <v>-1.4296560360312127</v>
          </cell>
          <cell r="AO276">
            <v>3.1924739792011714</v>
          </cell>
          <cell r="AP276">
            <v>0.14053717225190887</v>
          </cell>
          <cell r="AQ276">
            <v>3.6473271036035593</v>
          </cell>
          <cell r="AR276">
            <v>-1.0799723004324191</v>
          </cell>
          <cell r="AS276">
            <v>0.47372338039206596</v>
          </cell>
          <cell r="AT276">
            <v>0.39836631582104154</v>
          </cell>
          <cell r="AU276">
            <v>1.5710585966431267</v>
          </cell>
          <cell r="AV276">
            <v>4.324603753533518</v>
          </cell>
          <cell r="AW276">
            <v>-1.6329280754793229</v>
          </cell>
          <cell r="AX276">
            <v>6.5547595542152504</v>
          </cell>
          <cell r="AY276">
            <v>2.4330870091713974</v>
          </cell>
          <cell r="AZ276">
            <v>6.3336863104128005</v>
          </cell>
          <cell r="BA276">
            <v>1.0350166364416991</v>
          </cell>
          <cell r="BB276">
            <v>-0.41623997249914391</v>
          </cell>
          <cell r="BC276" t="str">
            <v>.</v>
          </cell>
          <cell r="BD276" t="str">
            <v>.</v>
          </cell>
          <cell r="BE276" t="str">
            <v>.</v>
          </cell>
          <cell r="BF276" t="str">
            <v>.</v>
          </cell>
          <cell r="BG276" t="str">
            <v>.</v>
          </cell>
        </row>
        <row r="277">
          <cell r="D277">
            <v>125769.66171871926</v>
          </cell>
          <cell r="E277">
            <v>132222.50190221579</v>
          </cell>
          <cell r="F277">
            <v>138956.75199354257</v>
          </cell>
          <cell r="G277">
            <v>145089.33333761734</v>
          </cell>
          <cell r="H277">
            <v>151171.6395937503</v>
          </cell>
          <cell r="I277">
            <v>159074.62224892044</v>
          </cell>
          <cell r="J277">
            <v>168401.30398535245</v>
          </cell>
          <cell r="K277">
            <v>175587.70340654478</v>
          </cell>
          <cell r="L277">
            <v>181711.79674875946</v>
          </cell>
          <cell r="M277">
            <v>189657.16350869869</v>
          </cell>
          <cell r="N277">
            <v>198314.28899350771</v>
          </cell>
          <cell r="O277">
            <v>201483.87813593581</v>
          </cell>
          <cell r="P277">
            <v>201958.04110149163</v>
          </cell>
          <cell r="Q277">
            <v>209981.37218418336</v>
          </cell>
          <cell r="R277">
            <v>222690.37963540034</v>
          </cell>
          <cell r="S277">
            <v>235057.08462471372</v>
          </cell>
          <cell r="T277">
            <v>244558.85789111699</v>
          </cell>
          <cell r="U277">
            <v>248846.89564253943</v>
          </cell>
          <cell r="V277">
            <v>248211.45555550992</v>
          </cell>
          <cell r="W277">
            <v>250788.59812925968</v>
          </cell>
          <cell r="X277">
            <v>255634.93448741524</v>
          </cell>
          <cell r="Y277">
            <v>263520.43945864285</v>
          </cell>
          <cell r="Z277">
            <v>272939.72276878252</v>
          </cell>
          <cell r="AA277">
            <v>280705.70987320575</v>
          </cell>
          <cell r="AB277">
            <v>294896.65658857313</v>
          </cell>
          <cell r="AC277">
            <v>307146.5179490649</v>
          </cell>
          <cell r="AD277">
            <v>322589.83088322153</v>
          </cell>
          <cell r="AE277">
            <v>339637.48089693475</v>
          </cell>
          <cell r="AF277">
            <v>348551.12751755625</v>
          </cell>
          <cell r="AG277">
            <v>355568.53369718016</v>
          </cell>
          <cell r="AH277">
            <v>366965.518851512</v>
          </cell>
          <cell r="AI277">
            <v>374617.953696938</v>
          </cell>
          <cell r="AJ277">
            <v>380003.86899594113</v>
          </cell>
          <cell r="AK277">
            <v>383499.3037511427</v>
          </cell>
          <cell r="AL277">
            <v>398682.18704781902</v>
          </cell>
          <cell r="AM277">
            <v>409146.48027771001</v>
          </cell>
          <cell r="AN277">
            <v>418945.91680275189</v>
          </cell>
          <cell r="AO277">
            <v>431451.68216721289</v>
          </cell>
          <cell r="AP277">
            <v>433525.86228942877</v>
          </cell>
          <cell r="AQ277">
            <v>426194.95313387935</v>
          </cell>
          <cell r="AR277">
            <v>429142.78623428196</v>
          </cell>
          <cell r="AS277">
            <v>433313.77464626689</v>
          </cell>
          <cell r="AT277">
            <v>445106.95844340196</v>
          </cell>
          <cell r="AU277">
            <v>449755.60690138309</v>
          </cell>
          <cell r="AV277">
            <v>458638.80835111433</v>
          </cell>
          <cell r="AW277">
            <v>467674.23565529875</v>
          </cell>
          <cell r="AX277">
            <v>473227.18797297141</v>
          </cell>
          <cell r="AY277">
            <v>482599.15784186183</v>
          </cell>
          <cell r="AZ277">
            <v>490175.49048041872</v>
          </cell>
          <cell r="BA277">
            <v>499535.43458632345</v>
          </cell>
          <cell r="BB277">
            <v>511179.62122227601</v>
          </cell>
          <cell r="BC277">
            <v>520664.33043759171</v>
          </cell>
          <cell r="BD277">
            <v>530039.51887389121</v>
          </cell>
          <cell r="BE277">
            <v>539595.24429885624</v>
          </cell>
          <cell r="BF277">
            <v>549129.96503474121</v>
          </cell>
          <cell r="BG277" t="str">
            <v>.</v>
          </cell>
        </row>
        <row r="278">
          <cell r="D278">
            <v>32450.62158047879</v>
          </cell>
          <cell r="E278">
            <v>33877.146272666098</v>
          </cell>
          <cell r="F278">
            <v>35330.981945980813</v>
          </cell>
          <cell r="G278">
            <v>36638.720539802358</v>
          </cell>
          <cell r="H278">
            <v>37935.166773839475</v>
          </cell>
          <cell r="I278">
            <v>39699.181993741062</v>
          </cell>
          <cell r="J278">
            <v>41828.441128999613</v>
          </cell>
          <cell r="K278">
            <v>43430.052784205982</v>
          </cell>
          <cell r="L278">
            <v>44767.626693461316</v>
          </cell>
          <cell r="M278">
            <v>46564.488953768399</v>
          </cell>
          <cell r="N278">
            <v>48535.06828034942</v>
          </cell>
          <cell r="O278">
            <v>49142.409301447755</v>
          </cell>
          <cell r="P278">
            <v>49078.50330534426</v>
          </cell>
          <cell r="Q278">
            <v>50867.580470974644</v>
          </cell>
          <cell r="R278">
            <v>53789.946771835836</v>
          </cell>
          <cell r="S278">
            <v>56599.346165353651</v>
          </cell>
          <cell r="T278">
            <v>58689.430739408919</v>
          </cell>
          <cell r="U278">
            <v>59433.220836527216</v>
          </cell>
          <cell r="V278">
            <v>58971.597898671869</v>
          </cell>
          <cell r="W278">
            <v>59330.162793768563</v>
          </cell>
          <cell r="X278">
            <v>60277.041850369067</v>
          </cell>
          <cell r="Y278">
            <v>61830.229811976264</v>
          </cell>
          <cell r="Z278">
            <v>63681.689866724802</v>
          </cell>
          <cell r="AA278">
            <v>65098.726779500415</v>
          </cell>
          <cell r="AB278">
            <v>67995.53990974708</v>
          </cell>
          <cell r="AC278">
            <v>70462.610220019473</v>
          </cell>
          <cell r="AD278">
            <v>73633.834942529444</v>
          </cell>
          <cell r="AE278">
            <v>77102.719840393809</v>
          </cell>
          <cell r="AF278">
            <v>78661.956108678904</v>
          </cell>
          <cell r="AG278">
            <v>79688.151881931903</v>
          </cell>
          <cell r="AH278">
            <v>81711.315709532835</v>
          </cell>
          <cell r="AI278">
            <v>82990.242289972986</v>
          </cell>
          <cell r="AJ278">
            <v>83738.181797254554</v>
          </cell>
          <cell r="AK278">
            <v>84008.609803098065</v>
          </cell>
          <cell r="AL278">
            <v>86821.033764768945</v>
          </cell>
          <cell r="AM278">
            <v>88502.375141187542</v>
          </cell>
          <cell r="AN278">
            <v>89883.268998659492</v>
          </cell>
          <cell r="AO278">
            <v>91622.782367214444</v>
          </cell>
          <cell r="AP278">
            <v>90924.048298957365</v>
          </cell>
          <cell r="AQ278">
            <v>88257.393483926149</v>
          </cell>
          <cell r="AR278">
            <v>87777.211338572699</v>
          </cell>
          <cell r="AS278">
            <v>87485.115010350681</v>
          </cell>
          <cell r="AT278">
            <v>88684.391002869495</v>
          </cell>
          <cell r="AU278">
            <v>88534.568287673828</v>
          </cell>
          <cell r="AV278">
            <v>89281.449941817089</v>
          </cell>
          <cell r="AW278">
            <v>90093.283693950827</v>
          </cell>
          <cell r="AX278">
            <v>90379.524059009054</v>
          </cell>
          <cell r="AY278">
            <v>91453.317764233812</v>
          </cell>
          <cell r="AZ278">
            <v>92059.007226888658</v>
          </cell>
          <cell r="BA278">
            <v>92977.869614150259</v>
          </cell>
          <cell r="BB278">
            <v>94295.066102882076</v>
          </cell>
          <cell r="BC278">
            <v>95004.098248131355</v>
          </cell>
          <cell r="BD278">
            <v>95661.073235416159</v>
          </cell>
          <cell r="BE278">
            <v>96336.119275817095</v>
          </cell>
          <cell r="BF278">
            <v>97079.252760641728</v>
          </cell>
          <cell r="BG278" t="str">
            <v>.</v>
          </cell>
        </row>
        <row r="279">
          <cell r="D279">
            <v>1022.7566562113794</v>
          </cell>
          <cell r="E279">
            <v>1016.6984938031708</v>
          </cell>
          <cell r="F279">
            <v>987.41169058909827</v>
          </cell>
          <cell r="G279">
            <v>999.27338771506197</v>
          </cell>
          <cell r="H279">
            <v>956.87850837993005</v>
          </cell>
          <cell r="I279">
            <v>1000.9834546014135</v>
          </cell>
          <cell r="J279">
            <v>1000.6728827107046</v>
          </cell>
          <cell r="K279">
            <v>1011.7057142369048</v>
          </cell>
          <cell r="L279">
            <v>1085.9040343497709</v>
          </cell>
          <cell r="M279">
            <v>1103.0541114151608</v>
          </cell>
          <cell r="N279">
            <v>1119.0589570412042</v>
          </cell>
          <cell r="O279">
            <v>1144.9781038669282</v>
          </cell>
          <cell r="P279">
            <v>1188.1318510963686</v>
          </cell>
          <cell r="Q279">
            <v>1231.6160423102515</v>
          </cell>
          <cell r="R279">
            <v>1171.5147155887209</v>
          </cell>
          <cell r="S279">
            <v>1345.0924155651455</v>
          </cell>
          <cell r="T279">
            <v>1316.4871555416942</v>
          </cell>
          <cell r="U279">
            <v>1436.9215552607104</v>
          </cell>
          <cell r="V279">
            <v>1377.7954780981402</v>
          </cell>
          <cell r="W279">
            <v>1413.1315801755113</v>
          </cell>
          <cell r="X279">
            <v>1420.0365464255574</v>
          </cell>
          <cell r="Y279">
            <v>1365.9138419588273</v>
          </cell>
          <cell r="Z279">
            <v>1478.3502731205335</v>
          </cell>
          <cell r="AA279">
            <v>1371.6652370763572</v>
          </cell>
          <cell r="AB279">
            <v>1424.0870362177081</v>
          </cell>
          <cell r="AC279">
            <v>1287.8467454309584</v>
          </cell>
          <cell r="AD279">
            <v>1294.6199959554776</v>
          </cell>
          <cell r="AE279">
            <v>1268.2472011925752</v>
          </cell>
          <cell r="AF279">
            <v>1344.101081348203</v>
          </cell>
          <cell r="AG279">
            <v>1323.289131805559</v>
          </cell>
          <cell r="AH279">
            <v>1289.2182424767434</v>
          </cell>
          <cell r="AI279">
            <v>1294.8214818831391</v>
          </cell>
          <cell r="AJ279">
            <v>1534.010528765177</v>
          </cell>
          <cell r="AK279">
            <v>1453.9961813163022</v>
          </cell>
          <cell r="AL279">
            <v>1468.4472669730842</v>
          </cell>
          <cell r="AM279">
            <v>1346.0483376868901</v>
          </cell>
          <cell r="AN279">
            <v>1315.9873620041367</v>
          </cell>
          <cell r="AO279">
            <v>1344.1574875703211</v>
          </cell>
          <cell r="AP279">
            <v>1329.3903319375167</v>
          </cell>
          <cell r="AQ279">
            <v>1360.4721761240298</v>
          </cell>
          <cell r="AR279">
            <v>1329.2634446289994</v>
          </cell>
          <cell r="AS279">
            <v>1318.3030827560776</v>
          </cell>
          <cell r="AT279">
            <v>1306.149973551836</v>
          </cell>
          <cell r="AU279">
            <v>1310.7398645131498</v>
          </cell>
          <cell r="AV279">
            <v>1352.2512717648751</v>
          </cell>
          <cell r="AW279">
            <v>1316.3327283560623</v>
          </cell>
          <cell r="AX279">
            <v>1390.5606123625223</v>
          </cell>
          <cell r="AY279">
            <v>1413.3272374662338</v>
          </cell>
          <cell r="AZ279">
            <v>1489.4138496475043</v>
          </cell>
          <cell r="BA279">
            <v>1491.3717107307057</v>
          </cell>
          <cell r="BB279">
            <v>1471.8941111399083</v>
          </cell>
          <cell r="BC279" t="str">
            <v>.</v>
          </cell>
          <cell r="BD279" t="str">
            <v>.</v>
          </cell>
          <cell r="BE279" t="str">
            <v>.</v>
          </cell>
          <cell r="BF279" t="str">
            <v>.</v>
          </cell>
          <cell r="BG279" t="str">
            <v>.</v>
          </cell>
        </row>
        <row r="280">
          <cell r="D280">
            <v>36778</v>
          </cell>
          <cell r="E280">
            <v>36285</v>
          </cell>
          <cell r="F280">
            <v>37984</v>
          </cell>
          <cell r="G280">
            <v>39037</v>
          </cell>
          <cell r="H280">
            <v>39850</v>
          </cell>
          <cell r="I280">
            <v>38396</v>
          </cell>
          <cell r="J280">
            <v>39000</v>
          </cell>
          <cell r="K280">
            <v>38697</v>
          </cell>
          <cell r="L280">
            <v>39643</v>
          </cell>
          <cell r="M280">
            <v>40005</v>
          </cell>
          <cell r="N280">
            <v>39683</v>
          </cell>
          <cell r="O280">
            <v>38548</v>
          </cell>
          <cell r="P280">
            <v>40590</v>
          </cell>
          <cell r="Q280">
            <v>40910</v>
          </cell>
          <cell r="R280">
            <v>39483</v>
          </cell>
          <cell r="S280">
            <v>35600</v>
          </cell>
          <cell r="T280">
            <v>37650</v>
          </cell>
          <cell r="U280">
            <v>38000</v>
          </cell>
          <cell r="V280">
            <v>40200</v>
          </cell>
          <cell r="W280">
            <v>42577</v>
          </cell>
          <cell r="X280">
            <v>50613</v>
          </cell>
          <cell r="Y280">
            <v>41125</v>
          </cell>
          <cell r="Z280">
            <v>36358</v>
          </cell>
          <cell r="AA280">
            <v>32326</v>
          </cell>
          <cell r="AB280">
            <v>33471</v>
          </cell>
          <cell r="AC280">
            <v>38259</v>
          </cell>
          <cell r="AD280">
            <v>38189</v>
          </cell>
          <cell r="AE280">
            <v>33460</v>
          </cell>
          <cell r="AF280">
            <v>32756</v>
          </cell>
          <cell r="AG280">
            <v>32576</v>
          </cell>
          <cell r="AH280">
            <v>31964</v>
          </cell>
          <cell r="AI280">
            <v>31382</v>
          </cell>
          <cell r="AJ280">
            <v>22304</v>
          </cell>
          <cell r="AK280">
            <v>21377</v>
          </cell>
          <cell r="AL280">
            <v>22043</v>
          </cell>
          <cell r="AM280">
            <v>17752</v>
          </cell>
          <cell r="AN280">
            <v>18342</v>
          </cell>
          <cell r="AO280">
            <v>19267</v>
          </cell>
          <cell r="AP280">
            <v>18596</v>
          </cell>
          <cell r="AQ280">
            <v>18486</v>
          </cell>
          <cell r="AR280">
            <v>19210</v>
          </cell>
          <cell r="AS280">
            <v>20771</v>
          </cell>
          <cell r="AT280">
            <v>20606</v>
          </cell>
          <cell r="AU280">
            <v>19932</v>
          </cell>
          <cell r="AV280">
            <v>20981</v>
          </cell>
          <cell r="AW280">
            <v>20946</v>
          </cell>
          <cell r="AX280">
            <v>20467</v>
          </cell>
          <cell r="AY280">
            <v>20260</v>
          </cell>
          <cell r="AZ280">
            <v>20245</v>
          </cell>
          <cell r="BA280">
            <v>20185</v>
          </cell>
          <cell r="BB280">
            <v>20105</v>
          </cell>
          <cell r="BC280">
            <v>20105</v>
          </cell>
          <cell r="BD280">
            <v>20105</v>
          </cell>
          <cell r="BE280">
            <v>20105</v>
          </cell>
          <cell r="BF280" t="str">
            <v>.</v>
          </cell>
          <cell r="BG280" t="str">
            <v>.</v>
          </cell>
        </row>
        <row r="281">
          <cell r="D281">
            <v>19.295944412932499</v>
          </cell>
          <cell r="E281">
            <v>17.423452768729643</v>
          </cell>
          <cell r="F281">
            <v>13.498162378884063</v>
          </cell>
          <cell r="G281">
            <v>13.447171824973319</v>
          </cell>
          <cell r="H281">
            <v>13.384192096048023</v>
          </cell>
          <cell r="I281">
            <v>14.469121532364596</v>
          </cell>
          <cell r="J281">
            <v>13.258206580067355</v>
          </cell>
          <cell r="K281">
            <v>15.256215711450917</v>
          </cell>
          <cell r="L281">
            <v>18.260894694255001</v>
          </cell>
          <cell r="M281">
            <v>19.515260083151745</v>
          </cell>
          <cell r="N281">
            <v>19.277195258170288</v>
          </cell>
          <cell r="O281">
            <v>19.021551408325397</v>
          </cell>
          <cell r="P281">
            <v>19.559278490402182</v>
          </cell>
          <cell r="Q281">
            <v>21.08669909748448</v>
          </cell>
          <cell r="R281">
            <v>18.114758581888367</v>
          </cell>
          <cell r="S281">
            <v>24.927394690174509</v>
          </cell>
          <cell r="T281">
            <v>20.23886019326298</v>
          </cell>
          <cell r="U281">
            <v>20.382407744533207</v>
          </cell>
          <cell r="V281">
            <v>18.808422428547672</v>
          </cell>
          <cell r="W281">
            <v>24.754706582819129</v>
          </cell>
          <cell r="X281">
            <v>22.618446165936906</v>
          </cell>
          <cell r="Y281">
            <v>21.957669489944404</v>
          </cell>
          <cell r="Z281">
            <v>24.399044195133378</v>
          </cell>
          <cell r="AA281">
            <v>27.586533616431158</v>
          </cell>
          <cell r="AB281">
            <v>28.524562689850214</v>
          </cell>
          <cell r="AC281">
            <v>25.368856331639979</v>
          </cell>
          <cell r="AD281">
            <v>25.204927015298296</v>
          </cell>
          <cell r="AE281">
            <v>24.615384615384617</v>
          </cell>
          <cell r="AF281">
            <v>24.993024275521186</v>
          </cell>
          <cell r="AG281">
            <v>22.592893951722267</v>
          </cell>
          <cell r="AH281">
            <v>19.438612860586268</v>
          </cell>
          <cell r="AI281">
            <v>21.178146912145188</v>
          </cell>
          <cell r="AJ281">
            <v>23.708450140168203</v>
          </cell>
          <cell r="AK281">
            <v>21.819602938877598</v>
          </cell>
          <cell r="AL281">
            <v>22.877523144634999</v>
          </cell>
          <cell r="AM281">
            <v>21.063836547933018</v>
          </cell>
          <cell r="AN281">
            <v>19.361364434488806</v>
          </cell>
          <cell r="AO281">
            <v>21.446615755393594</v>
          </cell>
          <cell r="AP281">
            <v>22.630293509427151</v>
          </cell>
          <cell r="AQ281">
            <v>19.186247538845173</v>
          </cell>
          <cell r="AR281">
            <v>18.128802192846262</v>
          </cell>
          <cell r="AS281">
            <v>17.041594032857734</v>
          </cell>
          <cell r="AT281">
            <v>17.76083894335736</v>
          </cell>
          <cell r="AU281">
            <v>18.892780626458684</v>
          </cell>
          <cell r="AV281">
            <v>21.170567819408898</v>
          </cell>
          <cell r="AW281">
            <v>22.486687105717756</v>
          </cell>
          <cell r="AX281">
            <v>24.049829862892363</v>
          </cell>
          <cell r="AY281">
            <v>24.703916995816748</v>
          </cell>
          <cell r="AZ281">
            <v>26.686756000194816</v>
          </cell>
          <cell r="BA281">
            <v>28.245642102071571</v>
          </cell>
          <cell r="BB281">
            <v>28.206976396050919</v>
          </cell>
          <cell r="BC281" t="str">
            <v>.</v>
          </cell>
          <cell r="BD281" t="str">
            <v>.</v>
          </cell>
          <cell r="BE281" t="str">
            <v>.</v>
          </cell>
          <cell r="BF281" t="str">
            <v>.</v>
          </cell>
          <cell r="BG281" t="str">
            <v>.</v>
          </cell>
        </row>
        <row r="282">
          <cell r="D282">
            <v>49.319342030629606</v>
          </cell>
          <cell r="E282">
            <v>50.973941368078179</v>
          </cell>
          <cell r="F282">
            <v>53.184703702578744</v>
          </cell>
          <cell r="G282">
            <v>54.010560017974498</v>
          </cell>
          <cell r="H282">
            <v>53.041520760380195</v>
          </cell>
          <cell r="I282">
            <v>52.282859973579917</v>
          </cell>
          <cell r="J282">
            <v>55.401354502053962</v>
          </cell>
          <cell r="K282">
            <v>53.889509579949646</v>
          </cell>
          <cell r="L282">
            <v>52.080684313952133</v>
          </cell>
          <cell r="M282">
            <v>50.939133457214275</v>
          </cell>
          <cell r="N282">
            <v>49.912922326715432</v>
          </cell>
          <cell r="O282">
            <v>48.916149425888896</v>
          </cell>
          <cell r="P282">
            <v>49.225661715484954</v>
          </cell>
          <cell r="Q282">
            <v>47.870127376304168</v>
          </cell>
          <cell r="R282">
            <v>48.33832136466286</v>
          </cell>
          <cell r="S282">
            <v>42.706057724433933</v>
          </cell>
          <cell r="T282">
            <v>45.599683661616787</v>
          </cell>
          <cell r="U282">
            <v>43.323124370863759</v>
          </cell>
          <cell r="V282">
            <v>45.621015892631497</v>
          </cell>
          <cell r="W282">
            <v>42.578705480597954</v>
          </cell>
          <cell r="X282">
            <v>43.303487893417163</v>
          </cell>
          <cell r="Y282">
            <v>46.297712771911492</v>
          </cell>
          <cell r="Z282">
            <v>43.764500782771236</v>
          </cell>
          <cell r="AA282">
            <v>36.018743028428929</v>
          </cell>
          <cell r="AB282">
            <v>34.936210327851683</v>
          </cell>
          <cell r="AC282">
            <v>37.332445408362993</v>
          </cell>
          <cell r="AD282">
            <v>37.483014070924476</v>
          </cell>
          <cell r="AE282">
            <v>38.474576271186443</v>
          </cell>
          <cell r="AF282">
            <v>37.708773468330207</v>
          </cell>
          <cell r="AG282">
            <v>38.974776240846218</v>
          </cell>
          <cell r="AH282">
            <v>40.797760671798457</v>
          </cell>
          <cell r="AI282">
            <v>39.067831564738086</v>
          </cell>
          <cell r="AJ282">
            <v>37.907026893811036</v>
          </cell>
          <cell r="AK282">
            <v>40.250117242457399</v>
          </cell>
          <cell r="AL282">
            <v>41.293064197905601</v>
          </cell>
          <cell r="AM282">
            <v>42.83626195545105</v>
          </cell>
          <cell r="AN282">
            <v>45.423690731502802</v>
          </cell>
          <cell r="AO282">
            <v>43.18940735793722</v>
          </cell>
          <cell r="AP282">
            <v>41.905318319606863</v>
          </cell>
          <cell r="AQ282">
            <v>42.386070603861619</v>
          </cell>
          <cell r="AR282">
            <v>42.69435795882837</v>
          </cell>
          <cell r="AS282">
            <v>43.428578996913053</v>
          </cell>
          <cell r="AT282">
            <v>42.384750904822461</v>
          </cell>
          <cell r="AU282">
            <v>41.016925568580774</v>
          </cell>
          <cell r="AV282">
            <v>39.362362573388459</v>
          </cell>
          <cell r="AW282">
            <v>38.702082937154572</v>
          </cell>
          <cell r="AX282">
            <v>37.281274162344843</v>
          </cell>
          <cell r="AY282">
            <v>36.104590529906211</v>
          </cell>
          <cell r="AZ282">
            <v>34.470962723064964</v>
          </cell>
          <cell r="BA282">
            <v>33.616221645771923</v>
          </cell>
          <cell r="BB282">
            <v>33.712368247910362</v>
          </cell>
          <cell r="BC282" t="str">
            <v>.</v>
          </cell>
          <cell r="BD282" t="str">
            <v>.</v>
          </cell>
          <cell r="BE282" t="str">
            <v>.</v>
          </cell>
          <cell r="BF282" t="str">
            <v>.</v>
          </cell>
          <cell r="BG282" t="str">
            <v>.</v>
          </cell>
        </row>
        <row r="283">
          <cell r="D283">
            <v>4.6972490073737942</v>
          </cell>
          <cell r="E283">
            <v>3.6644951140065145</v>
          </cell>
          <cell r="F283">
            <v>4.6806184126598422</v>
          </cell>
          <cell r="G283">
            <v>5.1058810312868621</v>
          </cell>
          <cell r="H283">
            <v>4.1895947973986996</v>
          </cell>
          <cell r="I283">
            <v>4.9764696169088509</v>
          </cell>
          <cell r="J283">
            <v>4.7500092520632107</v>
          </cell>
          <cell r="K283">
            <v>3.9153562674048259</v>
          </cell>
          <cell r="L283">
            <v>3.8824991330482028</v>
          </cell>
          <cell r="M283">
            <v>4.0720291966899724</v>
          </cell>
          <cell r="N283">
            <v>4.6121140056930781</v>
          </cell>
          <cell r="O283">
            <v>4.7205853107108098</v>
          </cell>
          <cell r="P283">
            <v>4.7473449966529762</v>
          </cell>
          <cell r="Q283">
            <v>5.3870895474620752</v>
          </cell>
          <cell r="R283">
            <v>5.4105162807779781</v>
          </cell>
          <cell r="S283">
            <v>6.9386260248271618</v>
          </cell>
          <cell r="T283">
            <v>7.5210686306007961</v>
          </cell>
          <cell r="U283">
            <v>9.7481313315199927</v>
          </cell>
          <cell r="V283">
            <v>8.1888568519696747</v>
          </cell>
          <cell r="W283">
            <v>8.7065631366065368</v>
          </cell>
          <cell r="X283">
            <v>9.8120392200890691</v>
          </cell>
          <cell r="Y283">
            <v>9.4511398828401934</v>
          </cell>
          <cell r="Z283">
            <v>9.7731481280709147</v>
          </cell>
          <cell r="AA283">
            <v>8.1574379933934278</v>
          </cell>
          <cell r="AB283">
            <v>8.7847491358541934</v>
          </cell>
          <cell r="AC283">
            <v>6.7449300534104877</v>
          </cell>
          <cell r="AD283">
            <v>6.8995748038399158</v>
          </cell>
          <cell r="AE283">
            <v>5.9104737070838764</v>
          </cell>
          <cell r="AF283">
            <v>6.8760712719735322</v>
          </cell>
          <cell r="AG283">
            <v>5.1726142043473207</v>
          </cell>
          <cell r="AH283">
            <v>4.9762848923100851</v>
          </cell>
          <cell r="AI283">
            <v>5.1183021485620008</v>
          </cell>
          <cell r="AJ283">
            <v>5.9240319152213425</v>
          </cell>
          <cell r="AK283">
            <v>7.0564327028294516</v>
          </cell>
          <cell r="AL283">
            <v>5.3725906814387612</v>
          </cell>
          <cell r="AM283">
            <v>4.972832131168377</v>
          </cell>
          <cell r="AN283">
            <v>4.3227736926133025</v>
          </cell>
          <cell r="AO283">
            <v>5.5924968785388662</v>
          </cell>
          <cell r="AP283">
            <v>6.1066114337388946</v>
          </cell>
          <cell r="AQ283">
            <v>5.4880761204426696</v>
          </cell>
          <cell r="AR283">
            <v>5.2427963403825757</v>
          </cell>
          <cell r="AS283">
            <v>4.2175483085044352</v>
          </cell>
          <cell r="AT283">
            <v>4.8590671924158171</v>
          </cell>
          <cell r="AU283">
            <v>5.6432107292172482</v>
          </cell>
          <cell r="AV283">
            <v>6.0046051376272223</v>
          </cell>
          <cell r="AW283">
            <v>5.5982457622390909</v>
          </cell>
          <cell r="AX283">
            <v>6.9625715368112111</v>
          </cell>
          <cell r="AY283">
            <v>7.3482862124081478</v>
          </cell>
          <cell r="AZ283">
            <v>7.7924802908442068</v>
          </cell>
          <cell r="BA283">
            <v>7.5336699739386583</v>
          </cell>
          <cell r="BB283">
            <v>7.0417919354252607</v>
          </cell>
          <cell r="BC283" t="str">
            <v>.</v>
          </cell>
          <cell r="BD283" t="str">
            <v>.</v>
          </cell>
          <cell r="BE283" t="str">
            <v>.</v>
          </cell>
          <cell r="BF283" t="str">
            <v>.</v>
          </cell>
          <cell r="BG283" t="str">
            <v>.</v>
          </cell>
        </row>
        <row r="284">
          <cell r="D284">
            <v>26.687464549064092</v>
          </cell>
          <cell r="E284">
            <v>27.938110749185668</v>
          </cell>
          <cell r="F284">
            <v>28.636515505877348</v>
          </cell>
          <cell r="G284">
            <v>27.436387125765322</v>
          </cell>
          <cell r="H284">
            <v>29.38469234617309</v>
          </cell>
          <cell r="I284">
            <v>28.271548877146632</v>
          </cell>
          <cell r="J284">
            <v>26.590429665815478</v>
          </cell>
          <cell r="K284">
            <v>26.93891844119462</v>
          </cell>
          <cell r="L284">
            <v>25.775921858744653</v>
          </cell>
          <cell r="M284">
            <v>25.473577262943998</v>
          </cell>
          <cell r="N284">
            <v>26.197768409421201</v>
          </cell>
          <cell r="O284">
            <v>27.341713855074889</v>
          </cell>
          <cell r="P284">
            <v>26.46771479745988</v>
          </cell>
          <cell r="Q284">
            <v>25.65608397874928</v>
          </cell>
          <cell r="R284">
            <v>28.1364037726708</v>
          </cell>
          <cell r="S284">
            <v>25.427921560564393</v>
          </cell>
          <cell r="T284">
            <v>26.640387514519436</v>
          </cell>
          <cell r="U284">
            <v>26.54633655308303</v>
          </cell>
          <cell r="V284">
            <v>27.381704826851148</v>
          </cell>
          <cell r="W284">
            <v>23.960024799976384</v>
          </cell>
          <cell r="X284">
            <v>24.266026720556866</v>
          </cell>
          <cell r="Y284">
            <v>22.293477855303905</v>
          </cell>
          <cell r="Z284">
            <v>22.063306894024489</v>
          </cell>
          <cell r="AA284">
            <v>28.23728536174648</v>
          </cell>
          <cell r="AB284">
            <v>27.754477846443908</v>
          </cell>
          <cell r="AC284">
            <v>30.553768206586547</v>
          </cell>
          <cell r="AD284">
            <v>30.403717178801561</v>
          </cell>
          <cell r="AE284">
            <v>30.999565406345067</v>
          </cell>
          <cell r="AF284">
            <v>30.42213098417507</v>
          </cell>
          <cell r="AG284">
            <v>33.259715603084196</v>
          </cell>
          <cell r="AH284">
            <v>34.787341575305184</v>
          </cell>
          <cell r="AI284">
            <v>34.635719374554725</v>
          </cell>
          <cell r="AJ284">
            <v>32.460491050799419</v>
          </cell>
          <cell r="AK284">
            <v>30.876973581366265</v>
          </cell>
          <cell r="AL284">
            <v>30.453786614053726</v>
          </cell>
          <cell r="AM284">
            <v>31.127069365447554</v>
          </cell>
          <cell r="AN284">
            <v>30.892171141395082</v>
          </cell>
          <cell r="AO284">
            <v>29.768576323354338</v>
          </cell>
          <cell r="AP284">
            <v>29.357776737227095</v>
          </cell>
          <cell r="AQ284">
            <v>32.939605736850552</v>
          </cell>
          <cell r="AR284">
            <v>33.934043507942803</v>
          </cell>
          <cell r="AS284">
            <v>35.312278661724768</v>
          </cell>
          <cell r="AT284">
            <v>34.995342959404354</v>
          </cell>
          <cell r="AU284">
            <v>34.447083075743301</v>
          </cell>
          <cell r="AV284">
            <v>33.462464469575423</v>
          </cell>
          <cell r="AW284">
            <v>33.21298419488857</v>
          </cell>
          <cell r="AX284">
            <v>31.706324437951579</v>
          </cell>
          <cell r="AY284">
            <v>31.843206261868907</v>
          </cell>
          <cell r="AZ284">
            <v>31.049800985896002</v>
          </cell>
          <cell r="BA284">
            <v>30.604466278217856</v>
          </cell>
          <cell r="BB284">
            <v>31.038863420613463</v>
          </cell>
          <cell r="BC284" t="str">
            <v>.</v>
          </cell>
          <cell r="BD284" t="str">
            <v>.</v>
          </cell>
          <cell r="BE284" t="str">
            <v>.</v>
          </cell>
          <cell r="BF284" t="str">
            <v>.</v>
          </cell>
          <cell r="BG284" t="str">
            <v>.</v>
          </cell>
        </row>
        <row r="285">
          <cell r="D285" t="str">
            <v>.</v>
          </cell>
          <cell r="E285" t="str">
            <v>.</v>
          </cell>
          <cell r="F285" t="str">
            <v>.</v>
          </cell>
          <cell r="G285" t="str">
            <v>.</v>
          </cell>
          <cell r="H285" t="str">
            <v>.</v>
          </cell>
          <cell r="I285" t="str">
            <v>.</v>
          </cell>
          <cell r="J285" t="str">
            <v>.</v>
          </cell>
          <cell r="K285" t="str">
            <v>.</v>
          </cell>
          <cell r="L285" t="str">
            <v>.</v>
          </cell>
          <cell r="M285" t="str">
            <v>.</v>
          </cell>
          <cell r="N285" t="str">
            <v>.</v>
          </cell>
          <cell r="O285" t="str">
            <v>.</v>
          </cell>
          <cell r="P285" t="str">
            <v>.</v>
          </cell>
          <cell r="Q285" t="str">
            <v>.</v>
          </cell>
          <cell r="R285" t="str">
            <v>.</v>
          </cell>
          <cell r="S285" t="str">
            <v>.</v>
          </cell>
          <cell r="T285" t="str">
            <v>.</v>
          </cell>
          <cell r="U285" t="str">
            <v>.</v>
          </cell>
          <cell r="V285" t="str">
            <v>.</v>
          </cell>
          <cell r="W285" t="str">
            <v>.</v>
          </cell>
          <cell r="X285" t="str">
            <v>.</v>
          </cell>
          <cell r="Y285" t="str">
            <v>.</v>
          </cell>
          <cell r="Z285">
            <v>2564.4</v>
          </cell>
          <cell r="AA285">
            <v>3846.5</v>
          </cell>
          <cell r="AB285">
            <v>5117</v>
          </cell>
          <cell r="AC285">
            <v>6594.5</v>
          </cell>
          <cell r="AD285">
            <v>8313.2000000000007</v>
          </cell>
          <cell r="AE285">
            <v>10075</v>
          </cell>
          <cell r="AF285">
            <v>11687</v>
          </cell>
          <cell r="AG285">
            <v>12598.7</v>
          </cell>
          <cell r="AH285">
            <v>13418.4</v>
          </cell>
          <cell r="AI285">
            <v>14455</v>
          </cell>
          <cell r="AJ285">
            <v>14580.65</v>
          </cell>
          <cell r="AK285">
            <v>15430.950798691962</v>
          </cell>
          <cell r="AL285">
            <v>16901.41</v>
          </cell>
          <cell r="AM285">
            <v>17910.830000000002</v>
          </cell>
          <cell r="AN285">
            <v>19021.23</v>
          </cell>
          <cell r="AO285">
            <v>21680.517586610003</v>
          </cell>
          <cell r="AP285">
            <v>20527.766677840002</v>
          </cell>
          <cell r="AQ285">
            <v>23323.0445</v>
          </cell>
          <cell r="AR285">
            <v>25607.98153720954</v>
          </cell>
          <cell r="AS285">
            <v>26978.658611780003</v>
          </cell>
          <cell r="AT285">
            <v>28365.242520749998</v>
          </cell>
          <cell r="AU285">
            <v>28466.561424949999</v>
          </cell>
          <cell r="AV285">
            <v>31874.03307102</v>
          </cell>
          <cell r="AW285">
            <v>39940.265089509994</v>
          </cell>
          <cell r="AX285">
            <v>37081.765770999991</v>
          </cell>
          <cell r="AY285">
            <v>37558.250443919998</v>
          </cell>
          <cell r="AZ285">
            <v>43081.681564939994</v>
          </cell>
          <cell r="BA285">
            <v>45378.509999999995</v>
          </cell>
          <cell r="BB285">
            <v>49960.553000000022</v>
          </cell>
          <cell r="BC285">
            <v>55514.81</v>
          </cell>
          <cell r="BD285">
            <v>58867.169999999991</v>
          </cell>
          <cell r="BE285">
            <v>62075.199999999997</v>
          </cell>
          <cell r="BF285">
            <v>68514.7</v>
          </cell>
          <cell r="BG285" t="str">
            <v>.</v>
          </cell>
        </row>
        <row r="286">
          <cell r="D286" t="str">
            <v>.</v>
          </cell>
          <cell r="E286" t="str">
            <v>.</v>
          </cell>
          <cell r="F286" t="str">
            <v>.</v>
          </cell>
          <cell r="G286" t="str">
            <v>.</v>
          </cell>
          <cell r="H286" t="str">
            <v>.</v>
          </cell>
          <cell r="I286" t="str">
            <v>.</v>
          </cell>
          <cell r="J286" t="str">
            <v>.</v>
          </cell>
          <cell r="K286" t="str">
            <v>.</v>
          </cell>
          <cell r="L286" t="str">
            <v>.</v>
          </cell>
          <cell r="M286" t="str">
            <v>.</v>
          </cell>
          <cell r="N286" t="str">
            <v>.</v>
          </cell>
          <cell r="O286" t="str">
            <v>.</v>
          </cell>
          <cell r="P286" t="str">
            <v>.</v>
          </cell>
          <cell r="Q286" t="str">
            <v>.</v>
          </cell>
          <cell r="R286" t="str">
            <v>.</v>
          </cell>
          <cell r="S286" t="str">
            <v>.</v>
          </cell>
          <cell r="T286" t="str">
            <v>.</v>
          </cell>
          <cell r="U286" t="str">
            <v>.</v>
          </cell>
          <cell r="V286" t="str">
            <v>.</v>
          </cell>
          <cell r="W286" t="str">
            <v>.</v>
          </cell>
          <cell r="X286" t="str">
            <v>.</v>
          </cell>
          <cell r="Y286" t="str">
            <v>.</v>
          </cell>
          <cell r="Z286">
            <v>13225.601117704802</v>
          </cell>
          <cell r="AA286">
            <v>15184.829548945771</v>
          </cell>
          <cell r="AB286">
            <v>14719.659679535054</v>
          </cell>
          <cell r="AC286">
            <v>14822.71826989838</v>
          </cell>
          <cell r="AD286">
            <v>15888.173946917908</v>
          </cell>
          <cell r="AE286">
            <v>16906.278541402658</v>
          </cell>
          <cell r="AF286">
            <v>17655.023197043665</v>
          </cell>
          <cell r="AG286">
            <v>17953.748292239354</v>
          </cell>
          <cell r="AH286">
            <v>17817.005528126079</v>
          </cell>
          <cell r="AI286">
            <v>18511.013038944096</v>
          </cell>
          <cell r="AJ286">
            <v>18278.667531624022</v>
          </cell>
          <cell r="AK286">
            <v>19197.472358177398</v>
          </cell>
          <cell r="AL286">
            <v>20042.327421543268</v>
          </cell>
          <cell r="AM286">
            <v>20707.360567206604</v>
          </cell>
          <cell r="AN286">
            <v>21618.072816089378</v>
          </cell>
          <cell r="AO286">
            <v>23758.176426051152</v>
          </cell>
          <cell r="AP286">
            <v>21655.472301376591</v>
          </cell>
          <cell r="AQ286">
            <v>23710.12795632951</v>
          </cell>
          <cell r="AR286">
            <v>25607.98153720954</v>
          </cell>
          <cell r="AS286">
            <v>26134.753337657356</v>
          </cell>
          <cell r="AT286">
            <v>26847.131712024802</v>
          </cell>
          <cell r="AU286">
            <v>26865.134263312713</v>
          </cell>
          <cell r="AV286">
            <v>29931.388725307079</v>
          </cell>
          <cell r="AW286">
            <v>37219.501648033758</v>
          </cell>
          <cell r="AX286">
            <v>34448.95944488197</v>
          </cell>
          <cell r="AY286">
            <v>34221.816703328986</v>
          </cell>
          <cell r="AZ286">
            <v>39028.582789303648</v>
          </cell>
          <cell r="BA286">
            <v>40126.514171061033</v>
          </cell>
          <cell r="BB286">
            <v>42762.968150437293</v>
          </cell>
          <cell r="BC286">
            <v>46431.268395502302</v>
          </cell>
          <cell r="BD286">
            <v>48065.019158491144</v>
          </cell>
          <cell r="BE286">
            <v>49492.639996235062</v>
          </cell>
          <cell r="BF286">
            <v>53313.736295955678</v>
          </cell>
          <cell r="BG286" t="str">
            <v>.</v>
          </cell>
        </row>
        <row r="287">
          <cell r="D287" t="str">
            <v>.</v>
          </cell>
          <cell r="E287" t="str">
            <v>.</v>
          </cell>
          <cell r="F287" t="str">
            <v>.</v>
          </cell>
          <cell r="G287" t="str">
            <v>.</v>
          </cell>
          <cell r="H287" t="str">
            <v>.</v>
          </cell>
          <cell r="I287" t="str">
            <v>.</v>
          </cell>
          <cell r="J287" t="str">
            <v>.</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v>2424.735249621785</v>
          </cell>
          <cell r="AA287">
            <v>2822.9120798473505</v>
          </cell>
          <cell r="AB287">
            <v>2824.7308860060721</v>
          </cell>
          <cell r="AC287">
            <v>2902.125599612727</v>
          </cell>
          <cell r="AD287">
            <v>3428.1237113402067</v>
          </cell>
          <cell r="AE287">
            <v>3736.8791958755241</v>
          </cell>
          <cell r="AF287">
            <v>3563.8703381819291</v>
          </cell>
          <cell r="AG287">
            <v>3625.1079012487771</v>
          </cell>
          <cell r="AH287">
            <v>3382.420407854604</v>
          </cell>
          <cell r="AI287">
            <v>3325.9704102528704</v>
          </cell>
          <cell r="AJ287">
            <v>3561.5549964581451</v>
          </cell>
          <cell r="AK287">
            <v>3782.095783993128</v>
          </cell>
          <cell r="AL287">
            <v>4345.8409400632536</v>
          </cell>
          <cell r="AM287">
            <v>4896.8804680664925</v>
          </cell>
          <cell r="AN287">
            <v>5878.9151599443667</v>
          </cell>
          <cell r="AO287">
            <v>6986.5034759635219</v>
          </cell>
          <cell r="AP287">
            <v>7416.1006784104056</v>
          </cell>
          <cell r="AQ287">
            <v>9680.8253777187456</v>
          </cell>
          <cell r="AR287">
            <v>8207.423331691145</v>
          </cell>
          <cell r="AS287">
            <v>8947.2552023944572</v>
          </cell>
          <cell r="AT287">
            <v>9573.7959095281476</v>
          </cell>
          <cell r="AU287">
            <v>9006.6478877908758</v>
          </cell>
          <cell r="AV287">
            <v>10104.172472288357</v>
          </cell>
          <cell r="AW287">
            <v>10595.640029051598</v>
          </cell>
          <cell r="AX287">
            <v>9404.9717258112978</v>
          </cell>
          <cell r="AY287">
            <v>9937.7977890068869</v>
          </cell>
          <cell r="AZ287">
            <v>12156.359319530044</v>
          </cell>
          <cell r="BA287">
            <v>11754.9439862995</v>
          </cell>
          <cell r="BB287">
            <v>13264.841978306793</v>
          </cell>
          <cell r="BC287">
            <v>15101.504490251718</v>
          </cell>
          <cell r="BD287">
            <v>16403.80243484407</v>
          </cell>
          <cell r="BE287">
            <v>17719.414794538021</v>
          </cell>
          <cell r="BF287">
            <v>20034.332749626788</v>
          </cell>
          <cell r="BG287" t="str">
            <v>.</v>
          </cell>
        </row>
        <row r="288">
          <cell r="D288" t="str">
            <v>.</v>
          </cell>
          <cell r="E288" t="str">
            <v>.</v>
          </cell>
          <cell r="F288" t="str">
            <v>.</v>
          </cell>
          <cell r="G288" t="str">
            <v>.</v>
          </cell>
          <cell r="H288" t="str">
            <v>.</v>
          </cell>
          <cell r="I288" t="str">
            <v>.</v>
          </cell>
          <cell r="J288" t="str">
            <v>.</v>
          </cell>
          <cell r="K288" t="str">
            <v>.</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v>4238.8388569933022</v>
          </cell>
          <cell r="AA288">
            <v>4866.7765613107822</v>
          </cell>
          <cell r="AB288">
            <v>4717.6884329140266</v>
          </cell>
          <cell r="AC288">
            <v>4750.7189737182716</v>
          </cell>
          <cell r="AD288">
            <v>5092.2002329790421</v>
          </cell>
          <cell r="AE288">
            <v>5418.505349637082</v>
          </cell>
          <cell r="AF288">
            <v>5658.4799195678552</v>
          </cell>
          <cell r="AG288">
            <v>5754.2220737281996</v>
          </cell>
          <cell r="AH288">
            <v>5710.3956694099807</v>
          </cell>
          <cell r="AI288">
            <v>5932.8268449550005</v>
          </cell>
          <cell r="AJ288">
            <v>5858.3595178436663</v>
          </cell>
          <cell r="AK288">
            <v>6152.8388058643632</v>
          </cell>
          <cell r="AL288">
            <v>6423.6170063598183</v>
          </cell>
          <cell r="AM288">
            <v>6636.761824046218</v>
          </cell>
          <cell r="AN288">
            <v>6928.6474203036369</v>
          </cell>
          <cell r="AO288">
            <v>7614.556080270233</v>
          </cell>
          <cell r="AP288">
            <v>6940.6340506319002</v>
          </cell>
          <cell r="AQ288">
            <v>7599.1564232971732</v>
          </cell>
          <cell r="AR288">
            <v>8207.423331691145</v>
          </cell>
          <cell r="AS288">
            <v>8376.2550359467186</v>
          </cell>
          <cell r="AT288">
            <v>8604.5741200682041</v>
          </cell>
          <cell r="AU288">
            <v>8610.3439836263951</v>
          </cell>
          <cell r="AV288">
            <v>9593.0863514974135</v>
          </cell>
          <cell r="AW288">
            <v>11928.945113308471</v>
          </cell>
          <cell r="AX288">
            <v>11040.97927786993</v>
          </cell>
          <cell r="AY288">
            <v>10968.179450443571</v>
          </cell>
          <cell r="AZ288">
            <v>12508.760228615636</v>
          </cell>
          <cell r="BA288">
            <v>12860.650033992832</v>
          </cell>
          <cell r="BB288">
            <v>13705.640252055156</v>
          </cell>
          <cell r="BC288">
            <v>14881.339827410116</v>
          </cell>
          <cell r="BD288">
            <v>15404.961109737234</v>
          </cell>
          <cell r="BE288">
            <v>15862.517225805283</v>
          </cell>
          <cell r="BF288">
            <v>17087.188326000985</v>
          </cell>
          <cell r="BG288" t="str">
            <v>.</v>
          </cell>
        </row>
        <row r="289">
          <cell r="D289" t="str">
            <v>.</v>
          </cell>
          <cell r="E289" t="str">
            <v>.</v>
          </cell>
          <cell r="F289" t="str">
            <v>.</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v>
          </cell>
          <cell r="X289" t="str">
            <v>.</v>
          </cell>
          <cell r="Y289" t="str">
            <v>.</v>
          </cell>
          <cell r="Z289">
            <v>2.0340830771185296</v>
          </cell>
          <cell r="AA289">
            <v>2.25125151284491</v>
          </cell>
          <cell r="AB289">
            <v>2.0725889685220928</v>
          </cell>
          <cell r="AC289">
            <v>1.9514388157976896</v>
          </cell>
          <cell r="AD289">
            <v>1.9675177375221904</v>
          </cell>
          <cell r="AE289">
            <v>1.9568758172943166</v>
          </cell>
          <cell r="AF289">
            <v>1.9477928139822946</v>
          </cell>
          <cell r="AG289">
            <v>1.8963563905906318</v>
          </cell>
          <cell r="AH289">
            <v>1.8013350355158633</v>
          </cell>
          <cell r="AI289">
            <v>1.8478866274203738</v>
          </cell>
          <cell r="AJ289">
            <v>1.7987078994051451</v>
          </cell>
          <cell r="AK289">
            <v>1.8241403897121462</v>
          </cell>
          <cell r="AL289">
            <v>1.811391954661105</v>
          </cell>
          <cell r="AM289">
            <v>1.8083199053376773</v>
          </cell>
          <cell r="AN289">
            <v>1.777977499102656</v>
          </cell>
          <cell r="AO289">
            <v>1.8255663782663432</v>
          </cell>
          <cell r="AP289">
            <v>1.5961637111103686</v>
          </cell>
          <cell r="AQ289">
            <v>1.6996726808180687</v>
          </cell>
          <cell r="AR289">
            <v>1.7718132549280177</v>
          </cell>
          <cell r="AS289">
            <v>1.7218691194275813</v>
          </cell>
          <cell r="AT289">
            <v>1.7408130181352317</v>
          </cell>
          <cell r="AU289">
            <v>1.718066710621373</v>
          </cell>
          <cell r="AV289">
            <v>1.8526782880454304</v>
          </cell>
          <cell r="AW289">
            <v>2.2186225905557517</v>
          </cell>
          <cell r="AX289">
            <v>1.9924521345840547</v>
          </cell>
          <cell r="AY289">
            <v>1.8885545269553936</v>
          </cell>
          <cell r="AZ289">
            <v>2.046879850374729</v>
          </cell>
          <cell r="BA289">
            <v>2.0239209139570655</v>
          </cell>
          <cell r="BB289">
            <v>2.08861008465253</v>
          </cell>
          <cell r="BC289">
            <v>2.2058948499582773</v>
          </cell>
          <cell r="BD289">
            <v>2.2208617139419267</v>
          </cell>
          <cell r="BE289">
            <v>2.2247210472249042</v>
          </cell>
          <cell r="BF289">
            <v>2.3313832933697189</v>
          </cell>
          <cell r="BG289" t="str">
            <v>.</v>
          </cell>
        </row>
        <row r="290">
          <cell r="D290" t="str">
            <v>.</v>
          </cell>
          <cell r="E290" t="str">
            <v>.</v>
          </cell>
          <cell r="F290" t="str">
            <v>.</v>
          </cell>
          <cell r="G290" t="str">
            <v>.</v>
          </cell>
          <cell r="H290" t="str">
            <v>.</v>
          </cell>
          <cell r="I290" t="str">
            <v>.</v>
          </cell>
          <cell r="J290" t="str">
            <v>.</v>
          </cell>
          <cell r="K290" t="str">
            <v>.</v>
          </cell>
          <cell r="L290" t="str">
            <v>.</v>
          </cell>
          <cell r="M290" t="str">
            <v>.</v>
          </cell>
          <cell r="N290" t="str">
            <v>.</v>
          </cell>
          <cell r="O290" t="str">
            <v>.</v>
          </cell>
          <cell r="P290" t="str">
            <v>.</v>
          </cell>
          <cell r="Q290" t="str">
            <v>.</v>
          </cell>
          <cell r="R290" t="str">
            <v>.</v>
          </cell>
          <cell r="S290" t="str">
            <v>.</v>
          </cell>
          <cell r="T290" t="str">
            <v>.</v>
          </cell>
          <cell r="U290" t="str">
            <v>.</v>
          </cell>
          <cell r="V290" t="str">
            <v>.</v>
          </cell>
          <cell r="W290" t="str">
            <v>.</v>
          </cell>
          <cell r="X290" t="str">
            <v>.</v>
          </cell>
          <cell r="Y290" t="str">
            <v>.</v>
          </cell>
          <cell r="Z290" t="str">
            <v>.</v>
          </cell>
          <cell r="AA290">
            <v>14.813908372135876</v>
          </cell>
          <cell r="AB290">
            <v>-3.0633855184960646</v>
          </cell>
          <cell r="AC290">
            <v>0.7001424802409506</v>
          </cell>
          <cell r="AD290">
            <v>7.1879911472326308</v>
          </cell>
          <cell r="AE290">
            <v>6.4079396278402978</v>
          </cell>
          <cell r="AF290">
            <v>4.4287964013332015</v>
          </cell>
          <cell r="AG290">
            <v>1.6920119099345543</v>
          </cell>
          <cell r="AH290">
            <v>-0.76163908442663519</v>
          </cell>
          <cell r="AI290">
            <v>3.8951972581613203</v>
          </cell>
          <cell r="AJ290">
            <v>-1.2551744565857059</v>
          </cell>
          <cell r="AK290">
            <v>5.02665101251909</v>
          </cell>
          <cell r="AL290">
            <v>4.4008661536423244</v>
          </cell>
          <cell r="AM290">
            <v>3.3181433057944076</v>
          </cell>
          <cell r="AN290">
            <v>4.3980122233686858</v>
          </cell>
          <cell r="AO290">
            <v>9.8996040404165431</v>
          </cell>
          <cell r="AP290">
            <v>-8.8504441038198429</v>
          </cell>
          <cell r="AQ290">
            <v>9.4879281613373436</v>
          </cell>
          <cell r="AR290">
            <v>8.0044004164616425</v>
          </cell>
          <cell r="AS290">
            <v>2.0570609974956078</v>
          </cell>
          <cell r="AT290">
            <v>2.7257895460638837</v>
          </cell>
          <cell r="AU290">
            <v>6.7055771473145676E-2</v>
          </cell>
          <cell r="AV290">
            <v>11.413508795233064</v>
          </cell>
          <cell r="AW290">
            <v>24.349397849905174</v>
          </cell>
          <cell r="AX290">
            <v>-7.4437917770942335</v>
          </cell>
          <cell r="AY290">
            <v>-0.65936023965080803</v>
          </cell>
          <cell r="AZ290">
            <v>14.045911494543994</v>
          </cell>
          <cell r="BA290">
            <v>2.8131469381929231</v>
          </cell>
          <cell r="BB290">
            <v>6.570353876583801</v>
          </cell>
          <cell r="BC290">
            <v>8.5782170969989089</v>
          </cell>
          <cell r="BD290">
            <v>3.5186434044242043</v>
          </cell>
          <cell r="BE290">
            <v>2.9701867652157432</v>
          </cell>
          <cell r="BF290">
            <v>7.7205344067547976</v>
          </cell>
          <cell r="BG290" t="str">
            <v>.</v>
          </cell>
        </row>
        <row r="291">
          <cell r="D291" t="str">
            <v>.</v>
          </cell>
          <cell r="E291" t="str">
            <v>.</v>
          </cell>
          <cell r="F291" t="str">
            <v>.</v>
          </cell>
          <cell r="G291" t="str">
            <v>.</v>
          </cell>
          <cell r="H291" t="str">
            <v>.</v>
          </cell>
          <cell r="I291" t="str">
            <v>.</v>
          </cell>
          <cell r="J291" t="str">
            <v>.</v>
          </cell>
          <cell r="K291" t="str">
            <v>.</v>
          </cell>
          <cell r="L291" t="str">
            <v>.</v>
          </cell>
          <cell r="M291" t="str">
            <v>.</v>
          </cell>
          <cell r="N291">
            <v>222367.87282458899</v>
          </cell>
          <cell r="O291">
            <v>200131.08554213011</v>
          </cell>
          <cell r="P291">
            <v>190432.03743469762</v>
          </cell>
          <cell r="Q291">
            <v>201096.43921669186</v>
          </cell>
          <cell r="R291">
            <v>200360.24486394675</v>
          </cell>
          <cell r="S291">
            <v>208097.49687510016</v>
          </cell>
          <cell r="T291">
            <v>215369.3791865645</v>
          </cell>
          <cell r="U291">
            <v>220326.27159385922</v>
          </cell>
          <cell r="V291">
            <v>227564.82164033211</v>
          </cell>
          <cell r="W291">
            <v>236239.54360437169</v>
          </cell>
          <cell r="X291">
            <v>218615.37524971031</v>
          </cell>
          <cell r="Y291">
            <v>203278.24130807034</v>
          </cell>
          <cell r="Z291">
            <v>208390.64562682548</v>
          </cell>
          <cell r="AA291">
            <v>216180.93462869589</v>
          </cell>
          <cell r="AB291">
            <v>227622.96357671358</v>
          </cell>
          <cell r="AC291">
            <v>243446.98564255628</v>
          </cell>
          <cell r="AD291">
            <v>258813.43460679275</v>
          </cell>
          <cell r="AE291">
            <v>276895.71825405885</v>
          </cell>
          <cell r="AF291">
            <v>290507.27977576834</v>
          </cell>
          <cell r="AG291">
            <v>303435.68868592323</v>
          </cell>
          <cell r="AH291">
            <v>317009.0825316484</v>
          </cell>
          <cell r="AI291">
            <v>321060.11034005648</v>
          </cell>
          <cell r="AJ291">
            <v>325698.21480080771</v>
          </cell>
          <cell r="AK291">
            <v>337300.72754078405</v>
          </cell>
          <cell r="AL291">
            <v>354623.24925483164</v>
          </cell>
          <cell r="AM291">
            <v>367012.59575013636</v>
          </cell>
          <cell r="AN291">
            <v>389692.63805647264</v>
          </cell>
          <cell r="AO291">
            <v>417106.5029966989</v>
          </cell>
          <cell r="AP291">
            <v>434832.21691612451</v>
          </cell>
          <cell r="AQ291">
            <v>447095.28540751903</v>
          </cell>
          <cell r="AR291">
            <v>463221.69161244831</v>
          </cell>
          <cell r="AS291">
            <v>486462.93388032436</v>
          </cell>
          <cell r="AT291">
            <v>494284.79856414854</v>
          </cell>
          <cell r="AU291">
            <v>501164.70625941484</v>
          </cell>
          <cell r="AV291">
            <v>517795.58347488864</v>
          </cell>
          <cell r="AW291">
            <v>537673.47200410243</v>
          </cell>
          <cell r="AX291">
            <v>554140.25191500282</v>
          </cell>
          <cell r="AY291">
            <v>580771.12913047674</v>
          </cell>
          <cell r="AZ291">
            <v>611113.55541096453</v>
          </cell>
          <cell r="BA291">
            <v>635432.43934607867</v>
          </cell>
          <cell r="BB291">
            <v>656208.66014037689</v>
          </cell>
          <cell r="BC291">
            <v>674616.9169256452</v>
          </cell>
          <cell r="BD291">
            <v>693647.92112130858</v>
          </cell>
          <cell r="BE291">
            <v>713011.51421172719</v>
          </cell>
          <cell r="BF291">
            <v>732920.59587952273</v>
          </cell>
          <cell r="BG291" t="str">
            <v>.</v>
          </cell>
        </row>
        <row r="292">
          <cell r="D292" t="str">
            <v>.</v>
          </cell>
          <cell r="E292" t="str">
            <v>.</v>
          </cell>
          <cell r="F292" t="str">
            <v>.</v>
          </cell>
          <cell r="G292" t="str">
            <v>.</v>
          </cell>
          <cell r="H292" t="str">
            <v>.</v>
          </cell>
          <cell r="I292" t="str">
            <v>.</v>
          </cell>
          <cell r="J292" t="str">
            <v>.</v>
          </cell>
          <cell r="K292" t="str">
            <v>.</v>
          </cell>
          <cell r="L292" t="str">
            <v>.</v>
          </cell>
          <cell r="M292" t="str">
            <v>.</v>
          </cell>
          <cell r="N292">
            <v>6263.9405581253168</v>
          </cell>
          <cell r="O292">
            <v>5586.5964380282694</v>
          </cell>
          <cell r="P292">
            <v>5267.1541957123236</v>
          </cell>
          <cell r="Q292">
            <v>5510.2088692942125</v>
          </cell>
          <cell r="R292">
            <v>5440.5981648497809</v>
          </cell>
          <cell r="S292">
            <v>5605.4698643002093</v>
          </cell>
          <cell r="T292">
            <v>5761.9739334087717</v>
          </cell>
          <cell r="U292">
            <v>5861.4264258915719</v>
          </cell>
          <cell r="V292">
            <v>6028.9571820730907</v>
          </cell>
          <cell r="W292">
            <v>6236.1852445292498</v>
          </cell>
          <cell r="X292">
            <v>5699.1115469193492</v>
          </cell>
          <cell r="Y292">
            <v>5288.4395152714442</v>
          </cell>
          <cell r="Z292">
            <v>5412.3531689388374</v>
          </cell>
          <cell r="AA292">
            <v>5607.6325021186613</v>
          </cell>
          <cell r="AB292">
            <v>5899.6483481394034</v>
          </cell>
          <cell r="AC292">
            <v>6306.0741810323225</v>
          </cell>
          <cell r="AD292">
            <v>6701.5766912594454</v>
          </cell>
          <cell r="AE292">
            <v>7169.227955985958</v>
          </cell>
          <cell r="AF292">
            <v>7523.3208545702046</v>
          </cell>
          <cell r="AG292">
            <v>7860.8711450932742</v>
          </cell>
          <cell r="AH292">
            <v>8215.5561945798217</v>
          </cell>
          <cell r="AI292">
            <v>8321.6633237472706</v>
          </cell>
          <cell r="AJ292">
            <v>8445.96235127607</v>
          </cell>
          <cell r="AK292">
            <v>8755.3386865930133</v>
          </cell>
          <cell r="AL292">
            <v>9208.5796322892638</v>
          </cell>
          <cell r="AM292">
            <v>9535.0255301259458</v>
          </cell>
          <cell r="AN292">
            <v>10131.964557029183</v>
          </cell>
          <cell r="AO292">
            <v>10849.362454993789</v>
          </cell>
          <cell r="AP292">
            <v>11310.443431756481</v>
          </cell>
          <cell r="AQ292">
            <v>11617.994579620066</v>
          </cell>
          <cell r="AR292">
            <v>12026.421881570432</v>
          </cell>
          <cell r="AS292">
            <v>12626.873640666676</v>
          </cell>
          <cell r="AT292">
            <v>12827.23824581275</v>
          </cell>
          <cell r="AU292">
            <v>13016.588911210192</v>
          </cell>
          <cell r="AV292">
            <v>13454.827551057288</v>
          </cell>
          <cell r="AW292">
            <v>13981.887192929462</v>
          </cell>
          <cell r="AX292">
            <v>14420.596245218279</v>
          </cell>
          <cell r="AY292">
            <v>15115.588182043535</v>
          </cell>
          <cell r="AZ292">
            <v>15902.226034521649</v>
          </cell>
          <cell r="BA292">
            <v>16539.883735154486</v>
          </cell>
          <cell r="BB292">
            <v>17093.971734296116</v>
          </cell>
          <cell r="BC292">
            <v>17587.408008368035</v>
          </cell>
          <cell r="BD292">
            <v>18101.697442869641</v>
          </cell>
          <cell r="BE292">
            <v>18629.647949516293</v>
          </cell>
          <cell r="BF292">
            <v>19160.088606017729</v>
          </cell>
          <cell r="BG292" t="str">
            <v>.</v>
          </cell>
        </row>
        <row r="293">
          <cell r="D293" t="str">
            <v>.</v>
          </cell>
          <cell r="E293" t="str">
            <v>.</v>
          </cell>
          <cell r="F293" t="str">
            <v>.</v>
          </cell>
          <cell r="G293" t="str">
            <v>.</v>
          </cell>
          <cell r="H293" t="str">
            <v>.</v>
          </cell>
          <cell r="I293" t="str">
            <v>.</v>
          </cell>
          <cell r="J293" t="str">
            <v>.</v>
          </cell>
          <cell r="K293" t="str">
            <v>.</v>
          </cell>
          <cell r="L293" t="str">
            <v>.</v>
          </cell>
          <cell r="M293" t="str">
            <v>.</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v>110.09175988327333</v>
          </cell>
          <cell r="AA293">
            <v>126.24191153872924</v>
          </cell>
          <cell r="AB293">
            <v>122.27546084513314</v>
          </cell>
          <cell r="AC293">
            <v>123.05917932166101</v>
          </cell>
          <cell r="AD293">
            <v>131.85471009418231</v>
          </cell>
          <cell r="AE293">
            <v>140.29288815739287</v>
          </cell>
          <cell r="AF293">
            <v>146.53870297814979</v>
          </cell>
          <cell r="AG293">
            <v>149.07013231607127</v>
          </cell>
          <cell r="AH293">
            <v>147.98969209546016</v>
          </cell>
          <cell r="AI293">
            <v>153.77490373847164</v>
          </cell>
          <cell r="AJ293">
            <v>151.91819199318721</v>
          </cell>
          <cell r="AK293">
            <v>159.7096692382361</v>
          </cell>
          <cell r="AL293">
            <v>166.80347059784887</v>
          </cell>
          <cell r="AM293">
            <v>172.42376464029684</v>
          </cell>
          <cell r="AN293">
            <v>180.14405004103497</v>
          </cell>
          <cell r="AO293">
            <v>198.06231323461853</v>
          </cell>
          <cell r="AP293">
            <v>180.53319362336316</v>
          </cell>
          <cell r="AQ293">
            <v>197.46787992872629</v>
          </cell>
          <cell r="AR293">
            <v>213.08573699122843</v>
          </cell>
          <cell r="AS293">
            <v>217.41823796778067</v>
          </cell>
          <cell r="AT293">
            <v>223.29823325032967</v>
          </cell>
          <cell r="AU293">
            <v>223.63368094193532</v>
          </cell>
          <cell r="AV293">
            <v>249.27466873239302</v>
          </cell>
          <cell r="AW293">
            <v>310.20530784835444</v>
          </cell>
          <cell r="AX293">
            <v>287.32347770759964</v>
          </cell>
          <cell r="AY293">
            <v>285.46612488791766</v>
          </cell>
          <cell r="AZ293">
            <v>325.49946046166787</v>
          </cell>
          <cell r="BA293">
            <v>334.75416605997469</v>
          </cell>
          <cell r="BB293">
            <v>357.02641751016159</v>
          </cell>
          <cell r="BC293">
            <v>387.95972749774006</v>
          </cell>
          <cell r="BD293">
            <v>402.01366808229653</v>
          </cell>
          <cell r="BE293">
            <v>414.45769895679172</v>
          </cell>
          <cell r="BF293">
            <v>446.6951047555325</v>
          </cell>
          <cell r="BG293" t="str">
            <v>.</v>
          </cell>
        </row>
        <row r="294">
          <cell r="D294" t="str">
            <v>.</v>
          </cell>
          <cell r="E294" t="str">
            <v>.</v>
          </cell>
          <cell r="F294" t="str">
            <v>.</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v>
          </cell>
          <cell r="X294" t="str">
            <v>.</v>
          </cell>
          <cell r="Y294" t="str">
            <v>.</v>
          </cell>
          <cell r="Z294" t="str">
            <v>.</v>
          </cell>
          <cell r="AA294">
            <v>227000</v>
          </cell>
          <cell r="AB294">
            <v>230100</v>
          </cell>
          <cell r="AC294">
            <v>223600</v>
          </cell>
          <cell r="AD294">
            <v>214130</v>
          </cell>
          <cell r="AE294">
            <v>207783</v>
          </cell>
          <cell r="AF294">
            <v>206943</v>
          </cell>
          <cell r="AG294">
            <v>187468</v>
          </cell>
          <cell r="AH294">
            <v>191000</v>
          </cell>
          <cell r="AI294">
            <v>178267</v>
          </cell>
          <cell r="AJ294">
            <v>158920</v>
          </cell>
          <cell r="AK294">
            <v>150000</v>
          </cell>
          <cell r="AL294">
            <v>150000</v>
          </cell>
          <cell r="AM294">
            <v>150000</v>
          </cell>
          <cell r="AN294">
            <v>150000</v>
          </cell>
          <cell r="AO294">
            <v>149990</v>
          </cell>
          <cell r="AP294">
            <v>130446</v>
          </cell>
          <cell r="AQ294">
            <v>99070</v>
          </cell>
          <cell r="AR294">
            <v>100000</v>
          </cell>
          <cell r="AS294">
            <v>96560</v>
          </cell>
          <cell r="AT294">
            <v>97950</v>
          </cell>
          <cell r="AU294">
            <v>99989</v>
          </cell>
          <cell r="AV294">
            <v>99010</v>
          </cell>
          <cell r="AW294">
            <v>98898</v>
          </cell>
          <cell r="AX294">
            <v>101586</v>
          </cell>
          <cell r="AY294">
            <v>105381</v>
          </cell>
          <cell r="AZ294">
            <v>118000</v>
          </cell>
          <cell r="BA294">
            <v>123000</v>
          </cell>
          <cell r="BB294">
            <v>124000</v>
          </cell>
          <cell r="BC294">
            <v>126000</v>
          </cell>
          <cell r="BD294">
            <v>127000</v>
          </cell>
          <cell r="BE294">
            <v>129000</v>
          </cell>
          <cell r="BF294" t="str">
            <v>.</v>
          </cell>
          <cell r="BG294" t="str">
            <v>.</v>
          </cell>
        </row>
        <row r="295">
          <cell r="D295" t="str">
            <v>.</v>
          </cell>
          <cell r="E295" t="str">
            <v>.</v>
          </cell>
          <cell r="F295" t="str">
            <v>.</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v>
          </cell>
          <cell r="X295" t="str">
            <v>.</v>
          </cell>
          <cell r="Y295" t="str">
            <v>.</v>
          </cell>
          <cell r="Z295" t="str">
            <v>.</v>
          </cell>
          <cell r="AA295" t="str">
            <v>.</v>
          </cell>
          <cell r="AB295" t="str">
            <v>.</v>
          </cell>
          <cell r="AC295" t="str">
            <v>.</v>
          </cell>
          <cell r="AD295">
            <v>7.5901328273244779</v>
          </cell>
          <cell r="AE295">
            <v>9.9454094292803976</v>
          </cell>
          <cell r="AF295">
            <v>10.293488491486267</v>
          </cell>
          <cell r="AG295">
            <v>11.110670148507385</v>
          </cell>
          <cell r="AH295">
            <v>8.7558874381446383</v>
          </cell>
          <cell r="AI295">
            <v>8.8294707713593912</v>
          </cell>
          <cell r="AJ295">
            <v>11.122069317897351</v>
          </cell>
          <cell r="AK295">
            <v>12.37719990703294</v>
          </cell>
          <cell r="AL295">
            <v>14.556831068668004</v>
          </cell>
          <cell r="AM295">
            <v>14.586537865637718</v>
          </cell>
          <cell r="AN295">
            <v>18.175516991279391</v>
          </cell>
          <cell r="AO295">
            <v>18.640081007548947</v>
          </cell>
          <cell r="AP295">
            <v>13.908196478782351</v>
          </cell>
          <cell r="AQ295">
            <v>15.883012228527884</v>
          </cell>
          <cell r="AR295">
            <v>18.130104627423194</v>
          </cell>
          <cell r="AS295">
            <v>16.133136258262727</v>
          </cell>
          <cell r="AT295">
            <v>15.161892741174018</v>
          </cell>
          <cell r="AU295">
            <v>13.904276279083302</v>
          </cell>
          <cell r="AV295">
            <v>18.838035073444352</v>
          </cell>
          <cell r="AW295">
            <v>33.200061674910344</v>
          </cell>
          <cell r="AX295">
            <v>21.616932158794096</v>
          </cell>
          <cell r="AY295">
            <v>22.037236300525986</v>
          </cell>
          <cell r="AZ295">
            <v>26.541387763065899</v>
          </cell>
          <cell r="BA295">
            <v>25.205303126964726</v>
          </cell>
          <cell r="BB295">
            <v>29.994577922306011</v>
          </cell>
          <cell r="BC295">
            <v>33.894573357992215</v>
          </cell>
          <cell r="BD295">
            <v>35.087438380340011</v>
          </cell>
          <cell r="BE295">
            <v>34.005883186844343</v>
          </cell>
          <cell r="BF295">
            <v>35.832320655275439</v>
          </cell>
          <cell r="BG295" t="str">
            <v>.</v>
          </cell>
        </row>
        <row r="296">
          <cell r="D296" t="str">
            <v>.</v>
          </cell>
          <cell r="E296" t="str">
            <v>.</v>
          </cell>
          <cell r="F296" t="str">
            <v>.</v>
          </cell>
          <cell r="G296" t="str">
            <v>.</v>
          </cell>
          <cell r="H296" t="str">
            <v>.</v>
          </cell>
          <cell r="I296" t="str">
            <v>.</v>
          </cell>
          <cell r="J296" t="str">
            <v>.</v>
          </cell>
          <cell r="K296" t="str">
            <v>.</v>
          </cell>
          <cell r="L296" t="str">
            <v>.</v>
          </cell>
          <cell r="M296" t="str">
            <v>.</v>
          </cell>
          <cell r="N296" t="str">
            <v>.</v>
          </cell>
          <cell r="O296" t="str">
            <v>.</v>
          </cell>
          <cell r="P296" t="str">
            <v>.</v>
          </cell>
          <cell r="Q296" t="str">
            <v>.</v>
          </cell>
          <cell r="R296" t="str">
            <v>.</v>
          </cell>
          <cell r="S296" t="str">
            <v>.</v>
          </cell>
          <cell r="T296" t="str">
            <v>.</v>
          </cell>
          <cell r="U296" t="str">
            <v>.</v>
          </cell>
          <cell r="V296" t="str">
            <v>.</v>
          </cell>
          <cell r="W296" t="str">
            <v>.</v>
          </cell>
          <cell r="X296" t="str">
            <v>.</v>
          </cell>
          <cell r="Y296" t="str">
            <v>.</v>
          </cell>
          <cell r="Z296" t="str">
            <v>.</v>
          </cell>
          <cell r="AA296" t="str">
            <v>.</v>
          </cell>
          <cell r="AB296" t="str">
            <v>.</v>
          </cell>
          <cell r="AC296" t="str">
            <v>.</v>
          </cell>
          <cell r="AD296">
            <v>64.104996837444659</v>
          </cell>
          <cell r="AE296">
            <v>61.280397022332508</v>
          </cell>
          <cell r="AF296">
            <v>62.154530675109093</v>
          </cell>
          <cell r="AG296">
            <v>62.404057561494433</v>
          </cell>
          <cell r="AH296">
            <v>62.277916890240277</v>
          </cell>
          <cell r="AI296">
            <v>64.318920788654452</v>
          </cell>
          <cell r="AJ296">
            <v>64.925980666156846</v>
          </cell>
          <cell r="AK296">
            <v>64.597141918597501</v>
          </cell>
          <cell r="AL296">
            <v>60.612185949575377</v>
          </cell>
          <cell r="AM296">
            <v>57.314931803830426</v>
          </cell>
          <cell r="AN296">
            <v>53.76365058631265</v>
          </cell>
          <cell r="AO296">
            <v>54.405950802415155</v>
          </cell>
          <cell r="AP296">
            <v>63.17061177311902</v>
          </cell>
          <cell r="AQ296">
            <v>61.075416127598608</v>
          </cell>
          <cell r="AR296">
            <v>56.787274337846576</v>
          </cell>
          <cell r="AS296">
            <v>57.797276249833565</v>
          </cell>
          <cell r="AT296">
            <v>57.341820843948618</v>
          </cell>
          <cell r="AU296">
            <v>57.696369801463817</v>
          </cell>
          <cell r="AV296">
            <v>51.448152053621584</v>
          </cell>
          <cell r="AW296">
            <v>41.958930142032258</v>
          </cell>
          <cell r="AX296">
            <v>47.150505501746217</v>
          </cell>
          <cell r="AY296">
            <v>50.042335417789879</v>
          </cell>
          <cell r="AZ296">
            <v>45.992036859663365</v>
          </cell>
          <cell r="BA296">
            <v>48.255110183212281</v>
          </cell>
          <cell r="BB296">
            <v>45.213704261439993</v>
          </cell>
          <cell r="BC296">
            <v>42.962334614995811</v>
          </cell>
          <cell r="BD296">
            <v>42.098547086007734</v>
          </cell>
          <cell r="BE296">
            <v>42.638872158629127</v>
          </cell>
          <cell r="BF296">
            <v>40.414046544052518</v>
          </cell>
          <cell r="BG296" t="str">
            <v>.</v>
          </cell>
        </row>
        <row r="297">
          <cell r="D297" t="str">
            <v>.</v>
          </cell>
          <cell r="E297" t="str">
            <v>.</v>
          </cell>
          <cell r="F297" t="str">
            <v>.</v>
          </cell>
          <cell r="G297" t="str">
            <v>.</v>
          </cell>
          <cell r="H297" t="str">
            <v>.</v>
          </cell>
          <cell r="I297" t="str">
            <v>.</v>
          </cell>
          <cell r="J297" t="str">
            <v>.</v>
          </cell>
          <cell r="K297" t="str">
            <v>.</v>
          </cell>
          <cell r="L297" t="str">
            <v>.</v>
          </cell>
          <cell r="M297" t="str">
            <v>.</v>
          </cell>
          <cell r="N297" t="str">
            <v>.</v>
          </cell>
          <cell r="O297" t="str">
            <v>.</v>
          </cell>
          <cell r="P297" t="str">
            <v>.</v>
          </cell>
          <cell r="Q297" t="str">
            <v>.</v>
          </cell>
          <cell r="R297" t="str">
            <v>.</v>
          </cell>
          <cell r="S297" t="str">
            <v>.</v>
          </cell>
          <cell r="T297" t="str">
            <v>.</v>
          </cell>
          <cell r="U297" t="str">
            <v>.</v>
          </cell>
          <cell r="V297" t="str">
            <v>.</v>
          </cell>
          <cell r="W297" t="str">
            <v>.</v>
          </cell>
          <cell r="X297" t="str">
            <v>.</v>
          </cell>
          <cell r="Y297" t="str">
            <v>.</v>
          </cell>
          <cell r="Z297" t="str">
            <v>.</v>
          </cell>
          <cell r="AA297" t="str">
            <v>.</v>
          </cell>
          <cell r="AB297" t="str">
            <v>.</v>
          </cell>
          <cell r="AC297" t="str">
            <v>.</v>
          </cell>
          <cell r="AD297">
            <v>2.2243305924520347</v>
          </cell>
          <cell r="AE297">
            <v>1.5384615384615385</v>
          </cell>
          <cell r="AF297">
            <v>1.2749208522289723</v>
          </cell>
          <cell r="AG297">
            <v>1.4144316477096843</v>
          </cell>
          <cell r="AH297">
            <v>1.9145352650092413</v>
          </cell>
          <cell r="AI297">
            <v>2.2206848841231408</v>
          </cell>
          <cell r="AJ297">
            <v>1.6521897171936779</v>
          </cell>
          <cell r="AK297">
            <v>2.0790740500397109</v>
          </cell>
          <cell r="AL297">
            <v>3.7693414539385506</v>
          </cell>
          <cell r="AM297">
            <v>5.4192910099643621</v>
          </cell>
          <cell r="AN297">
            <v>3.8383226956291057</v>
          </cell>
          <cell r="AO297">
            <v>4.9995486247036816</v>
          </cell>
          <cell r="AP297">
            <v>4.7164521414069158</v>
          </cell>
          <cell r="AQ297">
            <v>4.9829269930861733</v>
          </cell>
          <cell r="AR297">
            <v>3.9597769959952087</v>
          </cell>
          <cell r="AS297">
            <v>4.8009653802225962</v>
          </cell>
          <cell r="AT297">
            <v>4.7621947847329169</v>
          </cell>
          <cell r="AU297">
            <v>5.615535690513445</v>
          </cell>
          <cell r="AV297">
            <v>5.4713283258327019</v>
          </cell>
          <cell r="AW297">
            <v>4.7357796343139036</v>
          </cell>
          <cell r="AX297">
            <v>4.6240058000176516</v>
          </cell>
          <cell r="AY297">
            <v>4.2073189015006554</v>
          </cell>
          <cell r="AZ297">
            <v>3.6129358081201164</v>
          </cell>
          <cell r="BA297">
            <v>4.2168572745116579</v>
          </cell>
          <cell r="BB297">
            <v>3.7484112715886053</v>
          </cell>
          <cell r="BC297">
            <v>3.4094307446967758</v>
          </cell>
          <cell r="BD297">
            <v>3.2267476082169404</v>
          </cell>
          <cell r="BE297">
            <v>3.1430055803283761</v>
          </cell>
          <cell r="BF297">
            <v>3.3217353356287043</v>
          </cell>
          <cell r="BG297" t="str">
            <v>.</v>
          </cell>
        </row>
        <row r="298">
          <cell r="D298" t="str">
            <v>.</v>
          </cell>
          <cell r="E298" t="str">
            <v>.</v>
          </cell>
          <cell r="F298" t="str">
            <v>.</v>
          </cell>
          <cell r="G298" t="str">
            <v>.</v>
          </cell>
          <cell r="H298" t="str">
            <v>.</v>
          </cell>
          <cell r="I298" t="str">
            <v>.</v>
          </cell>
          <cell r="J298" t="str">
            <v>.</v>
          </cell>
          <cell r="K298" t="str">
            <v>.</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v>
          </cell>
          <cell r="AB298" t="str">
            <v>.</v>
          </cell>
          <cell r="AC298" t="str">
            <v>.</v>
          </cell>
          <cell r="AD298">
            <v>26.080539742778832</v>
          </cell>
          <cell r="AE298">
            <v>27.23573200992556</v>
          </cell>
          <cell r="AF298">
            <v>26.277059981175665</v>
          </cell>
          <cell r="AG298">
            <v>25.070840642288495</v>
          </cell>
          <cell r="AH298">
            <v>27.051660406605858</v>
          </cell>
          <cell r="AI298">
            <v>24.630923555863024</v>
          </cell>
          <cell r="AJ298">
            <v>22.299760298752116</v>
          </cell>
          <cell r="AK298">
            <v>20.946584124329856</v>
          </cell>
          <cell r="AL298">
            <v>21.061649318412421</v>
          </cell>
          <cell r="AM298">
            <v>22.6792393205675</v>
          </cell>
          <cell r="AN298">
            <v>24.222509726778853</v>
          </cell>
          <cell r="AO298">
            <v>21.95441956533222</v>
          </cell>
          <cell r="AP298">
            <v>18.204739606691682</v>
          </cell>
          <cell r="AQ298">
            <v>18.058644650787336</v>
          </cell>
          <cell r="AR298">
            <v>21.122844038735032</v>
          </cell>
          <cell r="AS298">
            <v>21.268622111681108</v>
          </cell>
          <cell r="AT298">
            <v>22.734091630144455</v>
          </cell>
          <cell r="AU298">
            <v>22.783818228939438</v>
          </cell>
          <cell r="AV298">
            <v>24.242484547101363</v>
          </cell>
          <cell r="AW298">
            <v>20.105228548743504</v>
          </cell>
          <cell r="AX298">
            <v>26.608556539442038</v>
          </cell>
          <cell r="AY298">
            <v>23.713109380183486</v>
          </cell>
          <cell r="AZ298">
            <v>23.85363956915063</v>
          </cell>
          <cell r="BA298">
            <v>22.32272941531135</v>
          </cell>
          <cell r="BB298">
            <v>21.043306544665359</v>
          </cell>
          <cell r="BC298">
            <v>19.73366128231519</v>
          </cell>
          <cell r="BD298">
            <v>19.587266925435312</v>
          </cell>
          <cell r="BE298">
            <v>20.212239074198152</v>
          </cell>
          <cell r="BF298">
            <v>20.431897465043349</v>
          </cell>
          <cell r="BG298" t="str">
            <v>.</v>
          </cell>
        </row>
        <row r="299">
          <cell r="D299">
            <v>62.537783940702909</v>
          </cell>
          <cell r="E299">
            <v>73.31930048582916</v>
          </cell>
          <cell r="F299">
            <v>80.039105755130137</v>
          </cell>
          <cell r="G299">
            <v>83.477319659620321</v>
          </cell>
          <cell r="H299">
            <v>125.23867479374707</v>
          </cell>
          <cell r="I299">
            <v>99.252800750192051</v>
          </cell>
          <cell r="J299">
            <v>93.997964904579973</v>
          </cell>
          <cell r="K299">
            <v>110.14505042846739</v>
          </cell>
          <cell r="L299">
            <v>136.44217435979292</v>
          </cell>
          <cell r="M299">
            <v>171.30016659849761</v>
          </cell>
          <cell r="N299">
            <v>216.67730768847079</v>
          </cell>
          <cell r="O299">
            <v>258.95841023134244</v>
          </cell>
          <cell r="P299">
            <v>318.31885156772177</v>
          </cell>
          <cell r="Q299">
            <v>382.90120808850673</v>
          </cell>
          <cell r="R299">
            <v>458.94045350704801</v>
          </cell>
          <cell r="S299">
            <v>555.53416266797024</v>
          </cell>
          <cell r="T299">
            <v>698.17839007990744</v>
          </cell>
          <cell r="U299">
            <v>794.52270029229555</v>
          </cell>
          <cell r="V299">
            <v>967.84549236340422</v>
          </cell>
          <cell r="W299">
            <v>1143.9650442433735</v>
          </cell>
          <cell r="X299">
            <v>1333.2817908839697</v>
          </cell>
          <cell r="Y299">
            <v>1524.5408565357488</v>
          </cell>
          <cell r="Z299">
            <v>1705.4114583852913</v>
          </cell>
          <cell r="AA299">
            <v>1758.2843746570766</v>
          </cell>
          <cell r="AB299">
            <v>1799.7178300296287</v>
          </cell>
          <cell r="AC299">
            <v>2012.5413752855618</v>
          </cell>
          <cell r="AD299">
            <v>2001.001187138995</v>
          </cell>
          <cell r="AE299">
            <v>2088.8273760237826</v>
          </cell>
          <cell r="AF299">
            <v>2098.2128570145946</v>
          </cell>
          <cell r="AG299">
            <v>2258.7707624624654</v>
          </cell>
          <cell r="AH299">
            <v>2392.5508823734799</v>
          </cell>
          <cell r="AI299">
            <v>2597.5445430000004</v>
          </cell>
          <cell r="AJ299">
            <v>2082.2647299999999</v>
          </cell>
          <cell r="AK299">
            <v>2094.24793</v>
          </cell>
          <cell r="AL299">
            <v>2293.4960000000001</v>
          </cell>
          <cell r="AM299">
            <v>2527.335</v>
          </cell>
          <cell r="AN299">
            <v>2514.3561500000001</v>
          </cell>
          <cell r="AO299">
            <v>2417.6668935799999</v>
          </cell>
          <cell r="AP299">
            <v>2535.6550000000002</v>
          </cell>
          <cell r="AQ299">
            <v>2692.2741540500006</v>
          </cell>
          <cell r="AR299">
            <v>2672.913</v>
          </cell>
          <cell r="AS299">
            <v>2626.9748981400003</v>
          </cell>
          <cell r="AT299">
            <v>2366.2787620000004</v>
          </cell>
          <cell r="AU299">
            <v>2456.541755233</v>
          </cell>
          <cell r="AV299">
            <v>2263.1410442299998</v>
          </cell>
          <cell r="AW299">
            <v>2383.83329499</v>
          </cell>
          <cell r="AX299">
            <v>2363.7931271599996</v>
          </cell>
          <cell r="AY299">
            <v>2397.8168129999999</v>
          </cell>
          <cell r="AZ299">
            <v>2728.034028</v>
          </cell>
          <cell r="BA299">
            <v>2728.034028</v>
          </cell>
          <cell r="BB299" t="str">
            <v>.</v>
          </cell>
          <cell r="BC299" t="str">
            <v>.</v>
          </cell>
          <cell r="BD299" t="str">
            <v>.</v>
          </cell>
          <cell r="BE299" t="str">
            <v>.</v>
          </cell>
          <cell r="BF299" t="str">
            <v>.</v>
          </cell>
          <cell r="BG299" t="str">
            <v>.</v>
          </cell>
        </row>
        <row r="300">
          <cell r="D300">
            <v>3091.386720861804</v>
          </cell>
          <cell r="E300">
            <v>3451.2042792800494</v>
          </cell>
          <cell r="F300">
            <v>3494.7605012766198</v>
          </cell>
          <cell r="G300">
            <v>3329.685581446799</v>
          </cell>
          <cell r="H300">
            <v>4202.603770245415</v>
          </cell>
          <cell r="I300">
            <v>2865.5170256970737</v>
          </cell>
          <cell r="J300">
            <v>2333.971489159087</v>
          </cell>
          <cell r="K300">
            <v>2163.6890332811699</v>
          </cell>
          <cell r="L300">
            <v>2190.6889210881459</v>
          </cell>
          <cell r="M300">
            <v>2302.7641182771481</v>
          </cell>
          <cell r="N300">
            <v>2409.1723488529701</v>
          </cell>
          <cell r="O300">
            <v>2448.1849555282129</v>
          </cell>
          <cell r="P300">
            <v>2493.4696350763552</v>
          </cell>
          <cell r="Q300">
            <v>2407.0886286247569</v>
          </cell>
          <cell r="R300">
            <v>2314.0875513220963</v>
          </cell>
          <cell r="S300">
            <v>2301.0197057279179</v>
          </cell>
          <cell r="T300">
            <v>2400.8502885686253</v>
          </cell>
          <cell r="U300">
            <v>2481.5918974653637</v>
          </cell>
          <cell r="V300">
            <v>2719.3210285324726</v>
          </cell>
          <cell r="W300">
            <v>2908.3768037752329</v>
          </cell>
          <cell r="X300">
            <v>2995.8898445532532</v>
          </cell>
          <cell r="Y300">
            <v>3111.7889397119561</v>
          </cell>
          <cell r="Z300">
            <v>3123.4577300049614</v>
          </cell>
          <cell r="AA300">
            <v>2999.0700672782846</v>
          </cell>
          <cell r="AB300">
            <v>2861.4934557124147</v>
          </cell>
          <cell r="AC300">
            <v>3093.8014247245933</v>
          </cell>
          <cell r="AD300">
            <v>3004.3133634295914</v>
          </cell>
          <cell r="AE300">
            <v>3018.8467757362223</v>
          </cell>
          <cell r="AF300">
            <v>2920.1483587144862</v>
          </cell>
          <cell r="AG300">
            <v>3040.5202767926285</v>
          </cell>
          <cell r="AH300">
            <v>3112.9065510492596</v>
          </cell>
          <cell r="AI300">
            <v>3258.5775785991232</v>
          </cell>
          <cell r="AJ300">
            <v>2506.6844537285133</v>
          </cell>
          <cell r="AK300">
            <v>2437.2906406428087</v>
          </cell>
          <cell r="AL300">
            <v>2606.7170834678909</v>
          </cell>
          <cell r="AM300">
            <v>2779.9242604621531</v>
          </cell>
          <cell r="AN300">
            <v>2680.2710503308031</v>
          </cell>
          <cell r="AO300">
            <v>2502.6460552806939</v>
          </cell>
          <cell r="AP300">
            <v>2579.9491812855363</v>
          </cell>
          <cell r="AQ300">
            <v>2709.598279096434</v>
          </cell>
          <cell r="AR300">
            <v>2672.913</v>
          </cell>
          <cell r="AS300">
            <v>2634.0756520853151</v>
          </cell>
          <cell r="AT300">
            <v>2382.1454735834677</v>
          </cell>
          <cell r="AU300">
            <v>2418.1921461532556</v>
          </cell>
          <cell r="AV300">
            <v>2211.2203475636948</v>
          </cell>
          <cell r="AW300">
            <v>2282.8171705069158</v>
          </cell>
          <cell r="AX300">
            <v>2224.6763308573031</v>
          </cell>
          <cell r="AY300">
            <v>2222.8285883590811</v>
          </cell>
          <cell r="AZ300">
            <v>2493.8494575259706</v>
          </cell>
          <cell r="BA300">
            <v>2458.6032031237883</v>
          </cell>
          <cell r="BB300" t="str">
            <v>.</v>
          </cell>
          <cell r="BC300" t="str">
            <v>.</v>
          </cell>
          <cell r="BD300" t="str">
            <v>.</v>
          </cell>
          <cell r="BE300" t="str">
            <v>.</v>
          </cell>
          <cell r="BF300" t="str">
            <v>.</v>
          </cell>
          <cell r="BG300" t="str">
            <v>.</v>
          </cell>
        </row>
        <row r="301">
          <cell r="D301">
            <v>436.09391304347832</v>
          </cell>
          <cell r="E301">
            <v>519.18621079400964</v>
          </cell>
          <cell r="F301">
            <v>593.12486138833447</v>
          </cell>
          <cell r="G301">
            <v>682.67183357128295</v>
          </cell>
          <cell r="H301">
            <v>988.19663098236765</v>
          </cell>
          <cell r="I301">
            <v>778.71091456971794</v>
          </cell>
          <cell r="J301">
            <v>623.4046776274439</v>
          </cell>
          <cell r="K301">
            <v>576.90257857198833</v>
          </cell>
          <cell r="L301">
            <v>622.57778182397533</v>
          </cell>
          <cell r="M301">
            <v>701.95813915460712</v>
          </cell>
          <cell r="N301">
            <v>867.72202468938519</v>
          </cell>
          <cell r="O301">
            <v>843.53979137555643</v>
          </cell>
          <cell r="P301">
            <v>803.00479408100864</v>
          </cell>
          <cell r="Q301">
            <v>692.94818559306736</v>
          </cell>
          <cell r="R301">
            <v>628.52175695061146</v>
          </cell>
          <cell r="S301">
            <v>653.62598667801285</v>
          </cell>
          <cell r="T301">
            <v>935.72436107415763</v>
          </cell>
          <cell r="U301">
            <v>1130.6367695179686</v>
          </cell>
          <cell r="V301">
            <v>1347.9374782910734</v>
          </cell>
          <cell r="W301">
            <v>1456.5248317032897</v>
          </cell>
          <cell r="X301">
            <v>1875.1245177130832</v>
          </cell>
          <cell r="Y301">
            <v>2115.4692691029904</v>
          </cell>
          <cell r="Z301">
            <v>2532.6244444444442</v>
          </cell>
          <cell r="AA301">
            <v>2192.1913432835822</v>
          </cell>
          <cell r="AB301">
            <v>2173.6913669498163</v>
          </cell>
          <cell r="AC301">
            <v>2670.0967507114019</v>
          </cell>
          <cell r="AD301">
            <v>2600.9123443983399</v>
          </cell>
          <cell r="AE301">
            <v>2388.7530089555639</v>
          </cell>
          <cell r="AF301">
            <v>2335.6685730149916</v>
          </cell>
          <cell r="AG301">
            <v>2406.4548996542467</v>
          </cell>
          <cell r="AH301">
            <v>2204.303374215478</v>
          </cell>
          <cell r="AI301">
            <v>2324.4038469454417</v>
          </cell>
          <cell r="AJ301">
            <v>1959.6863488776999</v>
          </cell>
          <cell r="AK301">
            <v>2363.6309492906562</v>
          </cell>
          <cell r="AL301">
            <v>2847.7544482660146</v>
          </cell>
          <cell r="AM301">
            <v>3142.9823906879574</v>
          </cell>
          <cell r="AN301">
            <v>3154.2215294678476</v>
          </cell>
          <cell r="AO301">
            <v>3308.9714409011276</v>
          </cell>
          <cell r="AP301">
            <v>3714.3202425769409</v>
          </cell>
          <cell r="AQ301">
            <v>3740.0488352434536</v>
          </cell>
          <cell r="AR301">
            <v>3540.0476789616582</v>
          </cell>
          <cell r="AS301">
            <v>3651.8730772780987</v>
          </cell>
          <cell r="AT301">
            <v>3040.3170525504311</v>
          </cell>
          <cell r="AU301">
            <v>3261.6501457339355</v>
          </cell>
          <cell r="AV301">
            <v>3002.5855839265378</v>
          </cell>
          <cell r="AW301">
            <v>2643.8303132381002</v>
          </cell>
          <cell r="AX301">
            <v>2614.7138026806815</v>
          </cell>
          <cell r="AY301">
            <v>2702.0777342799383</v>
          </cell>
          <cell r="AZ301">
            <v>3267.3584722266369</v>
          </cell>
          <cell r="BA301">
            <v>3192.5119392212973</v>
          </cell>
          <cell r="BB301" t="str">
            <v>.</v>
          </cell>
          <cell r="BC301" t="str">
            <v>.</v>
          </cell>
          <cell r="BD301" t="str">
            <v>.</v>
          </cell>
          <cell r="BE301" t="str">
            <v>.</v>
          </cell>
          <cell r="BF301" t="str">
            <v>.</v>
          </cell>
          <cell r="BG301" t="str">
            <v>.</v>
          </cell>
        </row>
        <row r="302">
          <cell r="D302">
            <v>4094.2808037372411</v>
          </cell>
          <cell r="E302">
            <v>4570.8287918416654</v>
          </cell>
          <cell r="F302">
            <v>4628.5153318013636</v>
          </cell>
          <cell r="G302">
            <v>4409.8875325432737</v>
          </cell>
          <cell r="H302">
            <v>5565.9940007223558</v>
          </cell>
          <cell r="I302">
            <v>3795.1354555288704</v>
          </cell>
          <cell r="J302">
            <v>3091.1482539687267</v>
          </cell>
          <cell r="K302">
            <v>2865.6235127225614</v>
          </cell>
          <cell r="L302">
            <v>2901.3825853759963</v>
          </cell>
          <cell r="M302">
            <v>3049.8167250872766</v>
          </cell>
          <cell r="N302">
            <v>3190.7454458022253</v>
          </cell>
          <cell r="O302">
            <v>3242.414350742617</v>
          </cell>
          <cell r="P302">
            <v>3302.3900868503479</v>
          </cell>
          <cell r="Q302">
            <v>3187.9857342225773</v>
          </cell>
          <cell r="R302">
            <v>3064.8136564758574</v>
          </cell>
          <cell r="S302">
            <v>3047.5063978914218</v>
          </cell>
          <cell r="T302">
            <v>3179.7235793240516</v>
          </cell>
          <cell r="U302">
            <v>3286.6590258464521</v>
          </cell>
          <cell r="V302">
            <v>3601.5111959902956</v>
          </cell>
          <cell r="W302">
            <v>3851.8996142973751</v>
          </cell>
          <cell r="X302">
            <v>3967.8032508486235</v>
          </cell>
          <cell r="Y302">
            <v>4121.3018206899624</v>
          </cell>
          <cell r="Z302">
            <v>4136.7561486060013</v>
          </cell>
          <cell r="AA302">
            <v>3972.0151874422681</v>
          </cell>
          <cell r="AB302">
            <v>3789.8065766669952</v>
          </cell>
          <cell r="AC302">
            <v>4097.4788752064014</v>
          </cell>
          <cell r="AD302">
            <v>3978.9594906689508</v>
          </cell>
          <cell r="AE302">
            <v>3998.2077686725679</v>
          </cell>
          <cell r="AF302">
            <v>3867.4900453141995</v>
          </cell>
          <cell r="AG302">
            <v>4026.9124916133082</v>
          </cell>
          <cell r="AH302">
            <v>4122.78200258163</v>
          </cell>
          <cell r="AI302">
            <v>4315.7109841720721</v>
          </cell>
          <cell r="AJ302">
            <v>3319.8919988457892</v>
          </cell>
          <cell r="AK302">
            <v>3227.9857501394727</v>
          </cell>
          <cell r="AL302">
            <v>3452.3767743432763</v>
          </cell>
          <cell r="AM302">
            <v>3681.7750618663044</v>
          </cell>
          <cell r="AN302">
            <v>3549.792795617248</v>
          </cell>
          <cell r="AO302">
            <v>3314.5434809359563</v>
          </cell>
          <cell r="AP302">
            <v>3416.9249470704408</v>
          </cell>
          <cell r="AQ302">
            <v>3588.6342349466049</v>
          </cell>
          <cell r="AR302">
            <v>3540.0476789616582</v>
          </cell>
          <cell r="AS302">
            <v>3488.6108894580693</v>
          </cell>
          <cell r="AT302">
            <v>3154.9506305323725</v>
          </cell>
          <cell r="AU302">
            <v>3202.6914060701351</v>
          </cell>
          <cell r="AV302">
            <v>2928.5747269236404</v>
          </cell>
          <cell r="AW302">
            <v>3023.3986762557656</v>
          </cell>
          <cell r="AX302">
            <v>2946.3960411327766</v>
          </cell>
          <cell r="AY302">
            <v>2943.948862140363</v>
          </cell>
          <cell r="AZ302">
            <v>3302.8931296284627</v>
          </cell>
          <cell r="BA302">
            <v>3256.2124403996932</v>
          </cell>
          <cell r="BB302" t="str">
            <v>.</v>
          </cell>
          <cell r="BC302" t="str">
            <v>.</v>
          </cell>
          <cell r="BD302" t="str">
            <v>.</v>
          </cell>
          <cell r="BE302" t="str">
            <v>.</v>
          </cell>
          <cell r="BF302" t="str">
            <v>.</v>
          </cell>
          <cell r="BG302" t="str">
            <v>.</v>
          </cell>
        </row>
        <row r="303">
          <cell r="D303">
            <v>5.3780429144921973</v>
          </cell>
          <cell r="E303">
            <v>5.630610080658462</v>
          </cell>
          <cell r="F303">
            <v>5.2785584705809763</v>
          </cell>
          <cell r="G303">
            <v>4.5226578693384791</v>
          </cell>
          <cell r="H303">
            <v>5.6438274061922389</v>
          </cell>
          <cell r="I303">
            <v>4.0231158722355218</v>
          </cell>
          <cell r="J303">
            <v>3.065324461382009</v>
          </cell>
          <cell r="K303">
            <v>2.6909222420621277</v>
          </cell>
          <cell r="L303">
            <v>2.6498815156017432</v>
          </cell>
          <cell r="M303">
            <v>2.6367634717721349</v>
          </cell>
          <cell r="N303">
            <v>2.6375589006977251</v>
          </cell>
          <cell r="O303">
            <v>2.63759090357668</v>
          </cell>
          <cell r="P303">
            <v>2.6302141293804557</v>
          </cell>
          <cell r="Q303">
            <v>2.543499026940454</v>
          </cell>
          <cell r="R303">
            <v>2.4920781118197888</v>
          </cell>
          <cell r="S303">
            <v>2.4103364002259529</v>
          </cell>
          <cell r="T303">
            <v>2.4149094003581966</v>
          </cell>
          <cell r="U303">
            <v>2.3463913492662756</v>
          </cell>
          <cell r="V303">
            <v>2.3920271699644893</v>
          </cell>
          <cell r="W303">
            <v>2.4035260124427396</v>
          </cell>
          <cell r="X303">
            <v>2.3817562591742893</v>
          </cell>
          <cell r="Y303">
            <v>2.370354962989409</v>
          </cell>
          <cell r="Z303">
            <v>2.3536015404676105</v>
          </cell>
          <cell r="AA303">
            <v>2.3070110311320198</v>
          </cell>
          <cell r="AB303">
            <v>2.1801464199475737</v>
          </cell>
          <cell r="AC303">
            <v>2.2603346274186618</v>
          </cell>
          <cell r="AD303">
            <v>2.1207969926406318</v>
          </cell>
          <cell r="AE303">
            <v>2.0407294042868505</v>
          </cell>
          <cell r="AF303">
            <v>1.8837448850602996</v>
          </cell>
          <cell r="AG303">
            <v>1.8879861272702045</v>
          </cell>
          <cell r="AH303">
            <v>1.862395654933392</v>
          </cell>
          <cell r="AI303">
            <v>1.9123845482508317</v>
          </cell>
          <cell r="AJ303">
            <v>1.4598920894102609</v>
          </cell>
          <cell r="AK303">
            <v>1.43286303929267</v>
          </cell>
          <cell r="AL303">
            <v>1.5051995069788673</v>
          </cell>
          <cell r="AM303">
            <v>1.5929998330502813</v>
          </cell>
          <cell r="AN303">
            <v>1.5124063665695098</v>
          </cell>
          <cell r="AO303">
            <v>1.3778414257136538</v>
          </cell>
          <cell r="AP303">
            <v>1.4175761157179469</v>
          </cell>
          <cell r="AQ303">
            <v>1.5345123560693332</v>
          </cell>
          <cell r="AR303">
            <v>1.4855309246919015</v>
          </cell>
          <cell r="AS303">
            <v>1.491188015322634</v>
          </cell>
          <cell r="AT303">
            <v>1.4051706063034521</v>
          </cell>
          <cell r="AU303">
            <v>1.4427388646652723</v>
          </cell>
          <cell r="AV303">
            <v>1.3075764968961723</v>
          </cell>
          <cell r="AW303">
            <v>1.325758157977367</v>
          </cell>
          <cell r="AX303">
            <v>1.267582266389949</v>
          </cell>
          <cell r="AY303">
            <v>1.2320919192499047</v>
          </cell>
          <cell r="AZ303">
            <v>1.3531774618973449</v>
          </cell>
          <cell r="BA303">
            <v>1.3072520984456484</v>
          </cell>
          <cell r="BB303" t="str">
            <v>.</v>
          </cell>
          <cell r="BC303" t="str">
            <v>.</v>
          </cell>
          <cell r="BD303" t="str">
            <v>.</v>
          </cell>
          <cell r="BE303" t="str">
            <v>.</v>
          </cell>
          <cell r="BF303" t="str">
            <v>.</v>
          </cell>
          <cell r="BG303" t="str">
            <v>.</v>
          </cell>
        </row>
        <row r="304">
          <cell r="D304">
            <v>14.075335962</v>
          </cell>
          <cell r="E304">
            <v>11.639357702809082</v>
          </cell>
          <cell r="F304">
            <v>1.2620586459650696</v>
          </cell>
          <cell r="G304">
            <v>-4.7234973546690711</v>
          </cell>
          <cell r="H304">
            <v>26.21623475989945</v>
          </cell>
          <cell r="I304">
            <v>-31.81567470183516</v>
          </cell>
          <cell r="J304">
            <v>-18.549725294641426</v>
          </cell>
          <cell r="K304">
            <v>-7.2958241636134407</v>
          </cell>
          <cell r="L304">
            <v>1.2478635973872665</v>
          </cell>
          <cell r="M304">
            <v>5.1159795491791282</v>
          </cell>
          <cell r="N304">
            <v>4.6208914639261023</v>
          </cell>
          <cell r="O304">
            <v>1.6193364785137554</v>
          </cell>
          <cell r="P304">
            <v>1.8497246070353413</v>
          </cell>
          <cell r="Q304">
            <v>-3.4642894878867514</v>
          </cell>
          <cell r="R304">
            <v>-3.8636332786713745</v>
          </cell>
          <cell r="S304">
            <v>-0.56470834851137797</v>
          </cell>
          <cell r="T304">
            <v>4.3385366319201646</v>
          </cell>
          <cell r="U304">
            <v>3.3630422222151957</v>
          </cell>
          <cell r="V304">
            <v>9.5797029040076929</v>
          </cell>
          <cell r="W304">
            <v>6.9523154220885619</v>
          </cell>
          <cell r="X304">
            <v>3.0089994069689929</v>
          </cell>
          <cell r="Y304">
            <v>3.8686033590125568</v>
          </cell>
          <cell r="Z304">
            <v>0.37498655979173456</v>
          </cell>
          <cell r="AA304">
            <v>-3.9823706122790847</v>
          </cell>
          <cell r="AB304">
            <v>-4.587309015114915</v>
          </cell>
          <cell r="AC304">
            <v>8.1184169248551328</v>
          </cell>
          <cell r="AD304">
            <v>-2.8924953159515709</v>
          </cell>
          <cell r="AE304">
            <v>0.48375154481357097</v>
          </cell>
          <cell r="AF304">
            <v>-3.2694079678047272</v>
          </cell>
          <cell r="AG304">
            <v>4.1221165259950121</v>
          </cell>
          <cell r="AH304">
            <v>2.3807199974666737</v>
          </cell>
          <cell r="AI304">
            <v>4.6795824147294995</v>
          </cell>
          <cell r="AJ304">
            <v>-23.074274180510745</v>
          </cell>
          <cell r="AK304">
            <v>-2.7683505589419566</v>
          </cell>
          <cell r="AL304">
            <v>6.9514254886072102</v>
          </cell>
          <cell r="AM304">
            <v>6.6446480936793062</v>
          </cell>
          <cell r="AN304">
            <v>-3.5847455108285242</v>
          </cell>
          <cell r="AO304">
            <v>-6.627128067073162</v>
          </cell>
          <cell r="AP304">
            <v>3.0888557269906247</v>
          </cell>
          <cell r="AQ304">
            <v>5.0252578132681025</v>
          </cell>
          <cell r="AR304">
            <v>-1.3539010332065726</v>
          </cell>
          <cell r="AS304">
            <v>-1.4529970827589556</v>
          </cell>
          <cell r="AT304">
            <v>-9.5642727004595418</v>
          </cell>
          <cell r="AU304">
            <v>1.5132019840737421</v>
          </cell>
          <cell r="AV304">
            <v>-8.5589475972288493</v>
          </cell>
          <cell r="AW304">
            <v>3.2378873060799229</v>
          </cell>
          <cell r="AX304">
            <v>-2.5468898867929024</v>
          </cell>
          <cell r="AY304">
            <v>-8.3056688858196281E-2</v>
          </cell>
          <cell r="AZ304">
            <v>12.192612178294882</v>
          </cell>
          <cell r="BA304">
            <v>-1.4133272678435227</v>
          </cell>
          <cell r="BB304" t="str">
            <v>.</v>
          </cell>
          <cell r="BC304" t="str">
            <v>.</v>
          </cell>
          <cell r="BD304" t="str">
            <v>.</v>
          </cell>
          <cell r="BE304" t="str">
            <v>.</v>
          </cell>
          <cell r="BF304" t="str">
            <v>.</v>
          </cell>
          <cell r="BG304" t="str">
            <v>.</v>
          </cell>
        </row>
        <row r="305">
          <cell r="D305">
            <v>76129.567369282129</v>
          </cell>
          <cell r="E305">
            <v>81178.215617216702</v>
          </cell>
          <cell r="F305">
            <v>87685.214772129519</v>
          </cell>
          <cell r="G305">
            <v>97506.547254884441</v>
          </cell>
          <cell r="H305">
            <v>98620.910955135056</v>
          </cell>
          <cell r="I305">
            <v>94333.237621118533</v>
          </cell>
          <cell r="J305">
            <v>100842.44891240893</v>
          </cell>
          <cell r="K305">
            <v>106492.24522097508</v>
          </cell>
          <cell r="L305">
            <v>109491.03076094107</v>
          </cell>
          <cell r="M305">
            <v>115665.16138960063</v>
          </cell>
          <cell r="N305">
            <v>120973.42906572297</v>
          </cell>
          <cell r="O305">
            <v>122930.90434706048</v>
          </cell>
          <cell r="P305">
            <v>125555.94048261853</v>
          </cell>
          <cell r="Q305">
            <v>125338.58674431531</v>
          </cell>
          <cell r="R305">
            <v>122982.24690227868</v>
          </cell>
          <cell r="S305">
            <v>126434.89919522182</v>
          </cell>
          <cell r="T305">
            <v>131670.51231207317</v>
          </cell>
          <cell r="U305">
            <v>140072.92632041971</v>
          </cell>
          <cell r="V305">
            <v>150563.13913205935</v>
          </cell>
          <cell r="W305">
            <v>160260.36724198511</v>
          </cell>
          <cell r="X305">
            <v>166591.49044177117</v>
          </cell>
          <cell r="Y305">
            <v>173868.55070399752</v>
          </cell>
          <cell r="Z305">
            <v>175762.80765792311</v>
          </cell>
          <cell r="AA305">
            <v>172171.48656169421</v>
          </cell>
          <cell r="AB305">
            <v>173832.66288867555</v>
          </cell>
          <cell r="AC305">
            <v>181277.53410944238</v>
          </cell>
          <cell r="AD305">
            <v>187616.23599412487</v>
          </cell>
          <cell r="AE305">
            <v>195920.52529226794</v>
          </cell>
          <cell r="AF305">
            <v>205308.58907629622</v>
          </cell>
          <cell r="AG305">
            <v>213291.42377946008</v>
          </cell>
          <cell r="AH305">
            <v>221369.82502405377</v>
          </cell>
          <cell r="AI305">
            <v>225671.71378368695</v>
          </cell>
          <cell r="AJ305">
            <v>227406.67087160499</v>
          </cell>
          <cell r="AK305">
            <v>225282.22597834343</v>
          </cell>
          <cell r="AL305">
            <v>229363.40055496359</v>
          </cell>
          <cell r="AM305">
            <v>231122.12477865923</v>
          </cell>
          <cell r="AN305">
            <v>234711.57448702137</v>
          </cell>
          <cell r="AO305">
            <v>240560.5913045608</v>
          </cell>
          <cell r="AP305">
            <v>241039.96315851453</v>
          </cell>
          <cell r="AQ305">
            <v>233861.54049218103</v>
          </cell>
          <cell r="AR305">
            <v>238301.85020859545</v>
          </cell>
          <cell r="AS305">
            <v>233948.42592691252</v>
          </cell>
          <cell r="AT305">
            <v>224524.38276032713</v>
          </cell>
          <cell r="AU305">
            <v>221986.90868518237</v>
          </cell>
          <cell r="AV305">
            <v>223969.667080685</v>
          </cell>
          <cell r="AW305">
            <v>228050.54285831371</v>
          </cell>
          <cell r="AX305">
            <v>232442.19481896498</v>
          </cell>
          <cell r="AY305">
            <v>238939.06096978817</v>
          </cell>
          <cell r="AZ305">
            <v>244084.25521641062</v>
          </cell>
          <cell r="BA305">
            <v>249088.33149102621</v>
          </cell>
          <cell r="BB305">
            <v>253929.97402182122</v>
          </cell>
          <cell r="BC305">
            <v>257485.49239599821</v>
          </cell>
          <cell r="BD305">
            <v>261090.6164186837</v>
          </cell>
          <cell r="BE305">
            <v>264615.29884919326</v>
          </cell>
          <cell r="BF305">
            <v>268143.21315564611</v>
          </cell>
          <cell r="BG305" t="str">
            <v>.</v>
          </cell>
        </row>
        <row r="306">
          <cell r="D306">
            <v>8770.2520035332491</v>
          </cell>
          <cell r="E306">
            <v>9391.5440946293147</v>
          </cell>
          <cell r="F306">
            <v>10160.005326748436</v>
          </cell>
          <cell r="G306">
            <v>11294.499919482507</v>
          </cell>
          <cell r="H306">
            <v>11265.341455963404</v>
          </cell>
          <cell r="I306">
            <v>10373.733857495383</v>
          </cell>
          <cell r="J306">
            <v>10778.590941073935</v>
          </cell>
          <cell r="K306">
            <v>11262.257345030903</v>
          </cell>
          <cell r="L306">
            <v>11455.13360300694</v>
          </cell>
          <cell r="M306">
            <v>11972.05142283134</v>
          </cell>
          <cell r="N306">
            <v>12386.807739269743</v>
          </cell>
          <cell r="O306">
            <v>12478.569394471597</v>
          </cell>
          <cell r="P306">
            <v>12667.356871200771</v>
          </cell>
          <cell r="Q306">
            <v>12586.893550406168</v>
          </cell>
          <cell r="R306">
            <v>12302.860408029614</v>
          </cell>
          <cell r="S306">
            <v>12613.705177486583</v>
          </cell>
          <cell r="T306">
            <v>13124.090832276943</v>
          </cell>
          <cell r="U306">
            <v>13965.353279607978</v>
          </cell>
          <cell r="V306">
            <v>15026.846267675022</v>
          </cell>
          <cell r="W306">
            <v>16018.02771034334</v>
          </cell>
          <cell r="X306">
            <v>16687.153425055039</v>
          </cell>
          <cell r="Y306">
            <v>17456.26992776752</v>
          </cell>
          <cell r="Z306">
            <v>17660.177203615807</v>
          </cell>
          <cell r="AA306">
            <v>17278.183840586295</v>
          </cell>
          <cell r="AB306">
            <v>17398.011103277586</v>
          </cell>
          <cell r="AC306">
            <v>18080.382807987309</v>
          </cell>
          <cell r="AD306">
            <v>18642.498036956338</v>
          </cell>
          <cell r="AE306">
            <v>19380.801789718858</v>
          </cell>
          <cell r="AF306">
            <v>20207.14051655442</v>
          </cell>
          <cell r="AG306">
            <v>20874.495858155384</v>
          </cell>
          <cell r="AH306">
            <v>21513.311599146131</v>
          </cell>
          <cell r="AI306">
            <v>21777.30840260617</v>
          </cell>
          <cell r="AJ306">
            <v>21824.894513379109</v>
          </cell>
          <cell r="AK306">
            <v>21539.968828005454</v>
          </cell>
          <cell r="AL306">
            <v>21877.679160900389</v>
          </cell>
          <cell r="AM306">
            <v>22004.715163678011</v>
          </cell>
          <cell r="AN306">
            <v>22306.109356986723</v>
          </cell>
          <cell r="AO306">
            <v>22817.091084564239</v>
          </cell>
          <cell r="AP306">
            <v>22829.645503827782</v>
          </cell>
          <cell r="AQ306">
            <v>22128.795867998429</v>
          </cell>
          <cell r="AR306">
            <v>22538.503391493075</v>
          </cell>
          <cell r="AS306">
            <v>22159.243192289206</v>
          </cell>
          <cell r="AT306">
            <v>21353.176737581995</v>
          </cell>
          <cell r="AU306">
            <v>21227.937295973374</v>
          </cell>
          <cell r="AV306">
            <v>21533.267354480293</v>
          </cell>
          <cell r="AW306">
            <v>22016.638462489616</v>
          </cell>
          <cell r="AX306">
            <v>22511.471097667421</v>
          </cell>
          <cell r="AY306">
            <v>23197.291435180352</v>
          </cell>
          <cell r="AZ306">
            <v>23767.745015577664</v>
          </cell>
          <cell r="BA306">
            <v>24336.885161821087</v>
          </cell>
          <cell r="BB306">
            <v>24892.500527620963</v>
          </cell>
          <cell r="BC306">
            <v>25327.971175254512</v>
          </cell>
          <cell r="BD306">
            <v>25768.803680499139</v>
          </cell>
          <cell r="BE306">
            <v>26204.639571014308</v>
          </cell>
          <cell r="BF306">
            <v>26567.289021251763</v>
          </cell>
          <cell r="BG306" t="str">
            <v>.</v>
          </cell>
        </row>
        <row r="307">
          <cell r="D307">
            <v>471.6679164591298</v>
          </cell>
          <cell r="E307">
            <v>528.80122852168267</v>
          </cell>
          <cell r="F307">
            <v>536.30182178655798</v>
          </cell>
          <cell r="G307">
            <v>510.81158941090376</v>
          </cell>
          <cell r="H307">
            <v>635.79642849279833</v>
          </cell>
          <cell r="I307">
            <v>417.34733336436705</v>
          </cell>
          <cell r="J307">
            <v>330.39878470904466</v>
          </cell>
          <cell r="K307">
            <v>303.05858785571218</v>
          </cell>
          <cell r="L307">
            <v>303.54746793356486</v>
          </cell>
          <cell r="M307">
            <v>315.6746787389929</v>
          </cell>
          <cell r="N307">
            <v>326.70935003942384</v>
          </cell>
          <cell r="O307">
            <v>329.1336112450864</v>
          </cell>
          <cell r="P307">
            <v>333.17861024536865</v>
          </cell>
          <cell r="Q307">
            <v>320.14751497661166</v>
          </cell>
          <cell r="R307">
            <v>306.59689135624876</v>
          </cell>
          <cell r="S307">
            <v>304.03272731014476</v>
          </cell>
          <cell r="T307">
            <v>316.93490322020415</v>
          </cell>
          <cell r="U307">
            <v>327.68184124719573</v>
          </cell>
          <cell r="V307">
            <v>359.44624551158131</v>
          </cell>
          <cell r="W307">
            <v>384.99746269838829</v>
          </cell>
          <cell r="X307">
            <v>397.44732117926537</v>
          </cell>
          <cell r="Y307">
            <v>413.77556058566512</v>
          </cell>
          <cell r="Z307">
            <v>415.65020271361146</v>
          </cell>
          <cell r="AA307">
            <v>398.60960718159583</v>
          </cell>
          <cell r="AB307">
            <v>379.30211621018771</v>
          </cell>
          <cell r="AC307">
            <v>408.67715337878764</v>
          </cell>
          <cell r="AD307">
            <v>395.36953772085883</v>
          </cell>
          <cell r="AE307">
            <v>395.50972090934499</v>
          </cell>
          <cell r="AF307">
            <v>380.65097589754129</v>
          </cell>
          <cell r="AG307">
            <v>394.10758593956712</v>
          </cell>
          <cell r="AH307">
            <v>400.66298045477896</v>
          </cell>
          <cell r="AI307">
            <v>416.46588091637045</v>
          </cell>
          <cell r="AJ307">
            <v>318.61990852295571</v>
          </cell>
          <cell r="AK307">
            <v>308.63825201165264</v>
          </cell>
          <cell r="AL307">
            <v>329.30271886829104</v>
          </cell>
          <cell r="AM307">
            <v>350.53507582058063</v>
          </cell>
          <cell r="AN307">
            <v>337.35901804902431</v>
          </cell>
          <cell r="AO307">
            <v>314.38333310594294</v>
          </cell>
          <cell r="AP307">
            <v>323.62760196533884</v>
          </cell>
          <cell r="AQ307">
            <v>339.56910684379596</v>
          </cell>
          <cell r="AR307">
            <v>334.81643784336273</v>
          </cell>
          <cell r="AS307">
            <v>330.43597876961326</v>
          </cell>
          <cell r="AT307">
            <v>300.04856302852858</v>
          </cell>
          <cell r="AU307">
            <v>306.26370153578227</v>
          </cell>
          <cell r="AV307">
            <v>281.56394294100051</v>
          </cell>
          <cell r="AW307">
            <v>291.88738052883883</v>
          </cell>
          <cell r="AX307">
            <v>285.35141553753101</v>
          </cell>
          <cell r="AY307">
            <v>285.81195325770739</v>
          </cell>
          <cell r="AZ307">
            <v>321.61976875202652</v>
          </cell>
          <cell r="BA307">
            <v>318.14444197421386</v>
          </cell>
          <cell r="BB307" t="str">
            <v>.</v>
          </cell>
          <cell r="BC307" t="str">
            <v>.</v>
          </cell>
          <cell r="BD307" t="str">
            <v>.</v>
          </cell>
          <cell r="BE307" t="str">
            <v>.</v>
          </cell>
          <cell r="BF307" t="str">
            <v>.</v>
          </cell>
          <cell r="BG307" t="str">
            <v>.</v>
          </cell>
        </row>
        <row r="308">
          <cell r="D308">
            <v>229019</v>
          </cell>
          <cell r="E308">
            <v>244221</v>
          </cell>
          <cell r="F308">
            <v>260425</v>
          </cell>
          <cell r="G308">
            <v>276401</v>
          </cell>
          <cell r="H308">
            <v>282394</v>
          </cell>
          <cell r="I308">
            <v>103739</v>
          </cell>
          <cell r="J308">
            <v>83434</v>
          </cell>
          <cell r="K308">
            <v>79491</v>
          </cell>
          <cell r="L308">
            <v>81586</v>
          </cell>
          <cell r="M308">
            <v>81227</v>
          </cell>
          <cell r="N308">
            <v>88118</v>
          </cell>
          <cell r="O308">
            <v>88376</v>
          </cell>
          <cell r="P308">
            <v>88640</v>
          </cell>
          <cell r="Q308">
            <v>92988</v>
          </cell>
          <cell r="R308">
            <v>100269</v>
          </cell>
          <cell r="S308">
            <v>102000</v>
          </cell>
          <cell r="T308">
            <v>100703</v>
          </cell>
          <cell r="U308">
            <v>105112</v>
          </cell>
          <cell r="V308">
            <v>103721</v>
          </cell>
          <cell r="W308">
            <v>104148</v>
          </cell>
          <cell r="X308">
            <v>87488</v>
          </cell>
          <cell r="Y308">
            <v>86125</v>
          </cell>
          <cell r="Z308">
            <v>80334</v>
          </cell>
          <cell r="AA308">
            <v>68436</v>
          </cell>
          <cell r="AB308">
            <v>121644</v>
          </cell>
          <cell r="AC308">
            <v>77689</v>
          </cell>
          <cell r="AD308">
            <v>73258</v>
          </cell>
          <cell r="AE308">
            <v>71867</v>
          </cell>
          <cell r="AF308">
            <v>71377</v>
          </cell>
          <cell r="AG308">
            <v>70529</v>
          </cell>
          <cell r="AH308">
            <v>67700</v>
          </cell>
          <cell r="AI308">
            <v>68074</v>
          </cell>
          <cell r="AJ308">
            <v>69064</v>
          </cell>
          <cell r="AK308">
            <v>41765</v>
          </cell>
          <cell r="AL308">
            <v>38677</v>
          </cell>
          <cell r="AM308">
            <v>40177</v>
          </cell>
          <cell r="AN308">
            <v>40449</v>
          </cell>
          <cell r="AO308">
            <v>38161</v>
          </cell>
          <cell r="AP308">
            <v>37568</v>
          </cell>
          <cell r="AQ308">
            <v>39915</v>
          </cell>
          <cell r="AR308">
            <v>42768</v>
          </cell>
          <cell r="AS308">
            <v>35418</v>
          </cell>
          <cell r="AT308">
            <v>34184</v>
          </cell>
          <cell r="AU308">
            <v>32700</v>
          </cell>
          <cell r="AV308">
            <v>30706</v>
          </cell>
          <cell r="AW308">
            <v>28288</v>
          </cell>
          <cell r="AX308">
            <v>29790</v>
          </cell>
          <cell r="AY308">
            <v>27938</v>
          </cell>
          <cell r="AZ308">
            <v>30021</v>
          </cell>
          <cell r="BA308" t="str">
            <v>.</v>
          </cell>
          <cell r="BB308" t="str">
            <v>.</v>
          </cell>
          <cell r="BC308" t="str">
            <v>.</v>
          </cell>
          <cell r="BD308" t="str">
            <v>.</v>
          </cell>
          <cell r="BE308" t="str">
            <v>.</v>
          </cell>
          <cell r="BF308" t="str">
            <v>.</v>
          </cell>
          <cell r="BG308" t="str">
            <v>.</v>
          </cell>
        </row>
        <row r="309">
          <cell r="D309">
            <v>15.565853386187257</v>
          </cell>
          <cell r="E309">
            <v>11.393817350604115</v>
          </cell>
          <cell r="F309">
            <v>7.4720809652009166</v>
          </cell>
          <cell r="G309">
            <v>4.5358126639459364</v>
          </cell>
          <cell r="H309">
            <v>3.0595704175146667</v>
          </cell>
          <cell r="I309">
            <v>1.908696176577011</v>
          </cell>
          <cell r="J309">
            <v>1.9480071531289631</v>
          </cell>
          <cell r="K309">
            <v>2.0976265844281117</v>
          </cell>
          <cell r="L309">
            <v>1.8253138457713989</v>
          </cell>
          <cell r="M309">
            <v>3.8255694094215351</v>
          </cell>
          <cell r="N309">
            <v>6.1427397392719598</v>
          </cell>
          <cell r="O309">
            <v>6.5091059682374599</v>
          </cell>
          <cell r="P309">
            <v>5.2045530045191573</v>
          </cell>
          <cell r="Q309">
            <v>4.8853120180082525</v>
          </cell>
          <cell r="R309">
            <v>4.8126656761870814</v>
          </cell>
          <cell r="S309">
            <v>3.2667232923844391</v>
          </cell>
          <cell r="T309">
            <v>6.2531702723826594</v>
          </cell>
          <cell r="U309">
            <v>10.062622616338382</v>
          </cell>
          <cell r="V309">
            <v>10.540488446450032</v>
          </cell>
          <cell r="W309">
            <v>11.862944985794289</v>
          </cell>
          <cell r="X309">
            <v>10.257576721199854</v>
          </cell>
          <cell r="Y309">
            <v>8.4672968136027986</v>
          </cell>
          <cell r="Z309">
            <v>2.1793525264233296</v>
          </cell>
          <cell r="AA309">
            <v>7.2291245126879877</v>
          </cell>
          <cell r="AB309">
            <v>4.2200042351254456</v>
          </cell>
          <cell r="AC309">
            <v>5.8857313718509854</v>
          </cell>
          <cell r="AD309">
            <v>6.279846841965564</v>
          </cell>
          <cell r="AE309">
            <v>8.2222693565109051</v>
          </cell>
          <cell r="AF309">
            <v>3.8176942180330626</v>
          </cell>
          <cell r="AG309">
            <v>4.1794866008068929</v>
          </cell>
          <cell r="AH309">
            <v>6.4074775972164772</v>
          </cell>
          <cell r="AI309">
            <v>5.3117102600538537</v>
          </cell>
          <cell r="AJ309">
            <v>4.1184356845526686</v>
          </cell>
          <cell r="AK309">
            <v>7.3988109047047468</v>
          </cell>
          <cell r="AL309">
            <v>7.6092053395325596</v>
          </cell>
          <cell r="AM309">
            <v>8.8930244704402064</v>
          </cell>
          <cell r="AN309">
            <v>8.8913394389255469</v>
          </cell>
          <cell r="AO309">
            <v>8.3556514599439993</v>
          </cell>
          <cell r="AP309">
            <v>13.544768336369067</v>
          </cell>
          <cell r="AQ309">
            <v>8.7454364469461545</v>
          </cell>
          <cell r="AR309">
            <v>13.198389892552653</v>
          </cell>
          <cell r="AS309">
            <v>12.068971356539526</v>
          </cell>
          <cell r="AT309">
            <v>9.3447005716733873</v>
          </cell>
          <cell r="AU309">
            <v>8.6466704177740823</v>
          </cell>
          <cell r="AV309">
            <v>8.4306334020342035</v>
          </cell>
          <cell r="AW309">
            <v>8.6985171524282201</v>
          </cell>
          <cell r="AX309">
            <v>9.9472497702242642</v>
          </cell>
          <cell r="AY309">
            <v>10.016533235476984</v>
          </cell>
          <cell r="AZ309">
            <v>12.973190010370354</v>
          </cell>
          <cell r="BA309">
            <v>12.973190010370354</v>
          </cell>
          <cell r="BB309" t="str">
            <v>.</v>
          </cell>
          <cell r="BC309" t="str">
            <v>.</v>
          </cell>
          <cell r="BD309" t="str">
            <v>.</v>
          </cell>
          <cell r="BE309" t="str">
            <v>.</v>
          </cell>
          <cell r="BF309" t="str">
            <v>.</v>
          </cell>
          <cell r="BG309" t="str">
            <v>.</v>
          </cell>
        </row>
        <row r="310">
          <cell r="D310">
            <v>45.257104572609009</v>
          </cell>
          <cell r="E310">
            <v>49.294519429628807</v>
          </cell>
          <cell r="F310">
            <v>48.221407917040572</v>
          </cell>
          <cell r="G310">
            <v>51.510842092054716</v>
          </cell>
          <cell r="H310">
            <v>61.144411564395554</v>
          </cell>
          <cell r="I310">
            <v>67.791882764443343</v>
          </cell>
          <cell r="J310">
            <v>67.56416855488753</v>
          </cell>
          <cell r="K310">
            <v>69.112086259911877</v>
          </cell>
          <cell r="L310">
            <v>72.206461896162182</v>
          </cell>
          <cell r="M310">
            <v>67.497219197148738</v>
          </cell>
          <cell r="N310">
            <v>66.692833086632334</v>
          </cell>
          <cell r="O310">
            <v>65.667754952664382</v>
          </cell>
          <cell r="P310">
            <v>66.451207511454612</v>
          </cell>
          <cell r="Q310">
            <v>66.520983575805573</v>
          </cell>
          <cell r="R310">
            <v>67.556431795481529</v>
          </cell>
          <cell r="S310">
            <v>69.316343223679368</v>
          </cell>
          <cell r="T310">
            <v>66.158565772346222</v>
          </cell>
          <cell r="U310">
            <v>65.707353056580089</v>
          </cell>
          <cell r="V310">
            <v>66.337620519121245</v>
          </cell>
          <cell r="W310">
            <v>71.351338859810824</v>
          </cell>
          <cell r="X310">
            <v>73.108017613234608</v>
          </cell>
          <cell r="Y310">
            <v>74.896496893434502</v>
          </cell>
          <cell r="Z310">
            <v>80.508054446814484</v>
          </cell>
          <cell r="AA310">
            <v>79.807346166944924</v>
          </cell>
          <cell r="AB310">
            <v>78.691380714862618</v>
          </cell>
          <cell r="AC310">
            <v>77.760968613532867</v>
          </cell>
          <cell r="AD310">
            <v>80.674833519757172</v>
          </cell>
          <cell r="AE310">
            <v>79.955615770692361</v>
          </cell>
          <cell r="AF310">
            <v>82.788920231360763</v>
          </cell>
          <cell r="AG310">
            <v>83.185424067779451</v>
          </cell>
          <cell r="AH310">
            <v>81.824712174299663</v>
          </cell>
          <cell r="AI310">
            <v>80.839128463022462</v>
          </cell>
          <cell r="AJ310">
            <v>84.119088968300744</v>
          </cell>
          <cell r="AK310">
            <v>78.611417565621792</v>
          </cell>
          <cell r="AL310">
            <v>74.208114397648586</v>
          </cell>
          <cell r="AM310">
            <v>75.740414309935161</v>
          </cell>
          <cell r="AN310">
            <v>76.178363196478742</v>
          </cell>
          <cell r="AO310">
            <v>78.740157503298661</v>
          </cell>
          <cell r="AP310">
            <v>71.660095932199454</v>
          </cell>
          <cell r="AQ310">
            <v>75.314449445639269</v>
          </cell>
          <cell r="AR310">
            <v>70.180730717237793</v>
          </cell>
          <cell r="AS310">
            <v>78.295442314895908</v>
          </cell>
          <cell r="AT310">
            <v>78.391349818487697</v>
          </cell>
          <cell r="AU310">
            <v>79.846366509123627</v>
          </cell>
          <cell r="AV310">
            <v>81.26578005860641</v>
          </cell>
          <cell r="AW310">
            <v>81.897831205859973</v>
          </cell>
          <cell r="AX310">
            <v>81.381735304867462</v>
          </cell>
          <cell r="AY310">
            <v>81.515163602283081</v>
          </cell>
          <cell r="AZ310">
            <v>71.790985335905788</v>
          </cell>
          <cell r="BA310">
            <v>71.790985335905788</v>
          </cell>
          <cell r="BB310" t="str">
            <v>.</v>
          </cell>
          <cell r="BC310" t="str">
            <v>.</v>
          </cell>
          <cell r="BD310" t="str">
            <v>.</v>
          </cell>
          <cell r="BE310" t="str">
            <v>.</v>
          </cell>
          <cell r="BF310" t="str">
            <v>.</v>
          </cell>
          <cell r="BG310" t="str">
            <v>.</v>
          </cell>
        </row>
        <row r="311">
          <cell r="D311">
            <v>3.7207781331504179</v>
          </cell>
          <cell r="E311">
            <v>2.0599760531185365</v>
          </cell>
          <cell r="F311">
            <v>3.2418486389470536</v>
          </cell>
          <cell r="G311">
            <v>1.6617171674922468</v>
          </cell>
          <cell r="H311">
            <v>1.5962976091380872</v>
          </cell>
          <cell r="I311">
            <v>2.549953765126844</v>
          </cell>
          <cell r="J311">
            <v>2.2743553958896037</v>
          </cell>
          <cell r="K311">
            <v>3.8343273511124396</v>
          </cell>
          <cell r="L311">
            <v>4.2662552734132237</v>
          </cell>
          <cell r="M311">
            <v>5.1128918602551936</v>
          </cell>
          <cell r="N311">
            <v>5.4090824334310161</v>
          </cell>
          <cell r="O311">
            <v>6.7508402916221231</v>
          </cell>
          <cell r="P311">
            <v>6.7138639739756698</v>
          </cell>
          <cell r="Q311">
            <v>5.9709658593522033</v>
          </cell>
          <cell r="R311">
            <v>4.9808008538267323</v>
          </cell>
          <cell r="S311">
            <v>4.1716872608296676</v>
          </cell>
          <cell r="T311">
            <v>3.6894469044567422</v>
          </cell>
          <cell r="U311">
            <v>3.6758691046064511</v>
          </cell>
          <cell r="V311">
            <v>4.0787876039242281</v>
          </cell>
          <cell r="W311">
            <v>2.8116230437717245</v>
          </cell>
          <cell r="X311">
            <v>3.3564285687563364</v>
          </cell>
          <cell r="Y311">
            <v>3.4441161747528977</v>
          </cell>
          <cell r="Z311">
            <v>5.2763594959174256</v>
          </cell>
          <cell r="AA311">
            <v>-1.5180167762429999</v>
          </cell>
          <cell r="AB311">
            <v>0.69836915963956259</v>
          </cell>
          <cell r="AC311">
            <v>1.6203980962853171</v>
          </cell>
          <cell r="AD311">
            <v>1.2903926347262045</v>
          </cell>
          <cell r="AE311">
            <v>1.1570102694994109</v>
          </cell>
          <cell r="AF311">
            <v>0.56256460328634528</v>
          </cell>
          <cell r="AG311">
            <v>0.59114093729715655</v>
          </cell>
          <cell r="AH311">
            <v>1.4804461226898815</v>
          </cell>
          <cell r="AI311">
            <v>0.66245177763636887</v>
          </cell>
          <cell r="AJ311">
            <v>0.77798239972976613</v>
          </cell>
          <cell r="AK311">
            <v>0.88582616099279909</v>
          </cell>
          <cell r="AL311">
            <v>0.94072554794216645</v>
          </cell>
          <cell r="AM311">
            <v>1.0146702356434742</v>
          </cell>
          <cell r="AN311">
            <v>1.8076464624949811</v>
          </cell>
          <cell r="AO311">
            <v>0.70551516982319096</v>
          </cell>
          <cell r="AP311">
            <v>0.90448532155344197</v>
          </cell>
          <cell r="AQ311">
            <v>0.79905551771680616</v>
          </cell>
          <cell r="AR311">
            <v>0.42613782094829067</v>
          </cell>
          <cell r="AS311">
            <v>1.4643747843665107E-2</v>
          </cell>
          <cell r="AT311">
            <v>4.1813797084656414E-2</v>
          </cell>
          <cell r="AU311">
            <v>4.3732857693603605E-2</v>
          </cell>
          <cell r="AV311">
            <v>0.11039528783987229</v>
          </cell>
          <cell r="AW311">
            <v>0.25313245194963657</v>
          </cell>
          <cell r="AX311">
            <v>6.1504590367716779E-2</v>
          </cell>
          <cell r="AY311">
            <v>3.4221880318427815E-2</v>
          </cell>
          <cell r="AZ311">
            <v>0.36916518989989666</v>
          </cell>
          <cell r="BA311">
            <v>0.36916518989989666</v>
          </cell>
          <cell r="BB311" t="str">
            <v>.</v>
          </cell>
          <cell r="BC311" t="str">
            <v>.</v>
          </cell>
          <cell r="BD311" t="str">
            <v>.</v>
          </cell>
          <cell r="BE311" t="str">
            <v>.</v>
          </cell>
          <cell r="BF311" t="str">
            <v>.</v>
          </cell>
          <cell r="BG311" t="str">
            <v>.</v>
          </cell>
        </row>
        <row r="312">
          <cell r="D312">
            <v>35.456263908053309</v>
          </cell>
          <cell r="E312">
            <v>37.251687166648523</v>
          </cell>
          <cell r="F312">
            <v>41.064662478811442</v>
          </cell>
          <cell r="G312">
            <v>42.291628076507109</v>
          </cell>
          <cell r="H312">
            <v>34.199720408951691</v>
          </cell>
          <cell r="I312">
            <v>27.749467293852767</v>
          </cell>
          <cell r="J312">
            <v>28.2134688960939</v>
          </cell>
          <cell r="K312">
            <v>24.955959804547579</v>
          </cell>
          <cell r="L312">
            <v>21.701968984653181</v>
          </cell>
          <cell r="M312">
            <v>23.564319533174544</v>
          </cell>
          <cell r="N312">
            <v>21.755344740664686</v>
          </cell>
          <cell r="O312">
            <v>21.072298787476047</v>
          </cell>
          <cell r="P312">
            <v>21.630375510050587</v>
          </cell>
          <cell r="Q312">
            <v>22.622738546833961</v>
          </cell>
          <cell r="R312">
            <v>22.65010167450464</v>
          </cell>
          <cell r="S312">
            <v>23.245246223106523</v>
          </cell>
          <cell r="T312">
            <v>23.898817050814372</v>
          </cell>
          <cell r="U312">
            <v>20.554155222475085</v>
          </cell>
          <cell r="V312">
            <v>19.043103430504502</v>
          </cell>
          <cell r="W312">
            <v>13.974093110623151</v>
          </cell>
          <cell r="X312">
            <v>13.27797709680919</v>
          </cell>
          <cell r="Y312">
            <v>13.192090118209807</v>
          </cell>
          <cell r="Z312">
            <v>12.036233530844742</v>
          </cell>
          <cell r="AA312">
            <v>14.481546096610113</v>
          </cell>
          <cell r="AB312">
            <v>16.390245890372373</v>
          </cell>
          <cell r="AC312">
            <v>14.732901918330834</v>
          </cell>
          <cell r="AD312">
            <v>11.75492700355106</v>
          </cell>
          <cell r="AE312">
            <v>10.673704975849223</v>
          </cell>
          <cell r="AF312">
            <v>12.830820947319852</v>
          </cell>
          <cell r="AG312">
            <v>12.043948394116512</v>
          </cell>
          <cell r="AH312">
            <v>10.287364105793973</v>
          </cell>
          <cell r="AI312">
            <v>13.1867094992873</v>
          </cell>
          <cell r="AJ312">
            <v>10.984492947416816</v>
          </cell>
          <cell r="AK312">
            <v>13.103945368680652</v>
          </cell>
          <cell r="AL312">
            <v>17.241954714876709</v>
          </cell>
          <cell r="AM312">
            <v>14.351972453196746</v>
          </cell>
          <cell r="AN312">
            <v>13.122650902100721</v>
          </cell>
          <cell r="AO312">
            <v>12.198675866934151</v>
          </cell>
          <cell r="AP312">
            <v>13.890650409878031</v>
          </cell>
          <cell r="AQ312">
            <v>15.141058589697749</v>
          </cell>
          <cell r="AR312">
            <v>16.194741569261243</v>
          </cell>
          <cell r="AS312">
            <v>9.6209425807208699</v>
          </cell>
          <cell r="AT312">
            <v>12.222135812754253</v>
          </cell>
          <cell r="AU312">
            <v>11.463230215408679</v>
          </cell>
          <cell r="AV312">
            <v>10.193191242240388</v>
          </cell>
          <cell r="AW312">
            <v>9.1505191897621785</v>
          </cell>
          <cell r="AX312">
            <v>8.6095103345405768</v>
          </cell>
          <cell r="AY312">
            <v>8.4340812819215145</v>
          </cell>
          <cell r="AZ312">
            <v>14.866659463823961</v>
          </cell>
          <cell r="BA312">
            <v>14.866659463823961</v>
          </cell>
          <cell r="BB312" t="str">
            <v>.</v>
          </cell>
          <cell r="BC312" t="str">
            <v>.</v>
          </cell>
          <cell r="BD312" t="str">
            <v>.</v>
          </cell>
          <cell r="BE312" t="str">
            <v>.</v>
          </cell>
          <cell r="BF312" t="str">
            <v>.</v>
          </cell>
          <cell r="BG312" t="str">
            <v>.</v>
          </cell>
        </row>
        <row r="313">
          <cell r="D313" t="str">
            <v>.</v>
          </cell>
          <cell r="E313" t="str">
            <v>.</v>
          </cell>
          <cell r="F313" t="str">
            <v>.</v>
          </cell>
          <cell r="G313" t="str">
            <v>.</v>
          </cell>
          <cell r="H313" t="str">
            <v>.</v>
          </cell>
          <cell r="I313" t="str">
            <v>.</v>
          </cell>
          <cell r="J313" t="str">
            <v>.</v>
          </cell>
          <cell r="K313" t="str">
            <v>.</v>
          </cell>
          <cell r="L313" t="str">
            <v>.</v>
          </cell>
          <cell r="M313" t="str">
            <v>.</v>
          </cell>
          <cell r="N313" t="str">
            <v>.</v>
          </cell>
          <cell r="O313" t="str">
            <v>.</v>
          </cell>
          <cell r="P313" t="str">
            <v>.</v>
          </cell>
          <cell r="Q313" t="str">
            <v>.</v>
          </cell>
          <cell r="R313" t="str">
            <v>.</v>
          </cell>
          <cell r="S313" t="str">
            <v>.</v>
          </cell>
          <cell r="T313" t="str">
            <v>.</v>
          </cell>
          <cell r="U313" t="str">
            <v>.</v>
          </cell>
          <cell r="V313" t="str">
            <v>.</v>
          </cell>
          <cell r="W313" t="str">
            <v>.</v>
          </cell>
          <cell r="X313" t="str">
            <v>.</v>
          </cell>
          <cell r="Y313" t="str">
            <v>.</v>
          </cell>
          <cell r="Z313">
            <v>26.23</v>
          </cell>
          <cell r="AA313">
            <v>42.1</v>
          </cell>
          <cell r="AB313">
            <v>118.5</v>
          </cell>
          <cell r="AC313">
            <v>177.3</v>
          </cell>
          <cell r="AD313">
            <v>207.82</v>
          </cell>
          <cell r="AE313">
            <v>473.89</v>
          </cell>
          <cell r="AF313">
            <v>1188.0970500000001</v>
          </cell>
          <cell r="AG313">
            <v>1469.3266199999998</v>
          </cell>
          <cell r="AH313">
            <v>2041.3</v>
          </cell>
          <cell r="AI313">
            <v>2864.4447522</v>
          </cell>
          <cell r="AJ313">
            <v>3491.0686641999996</v>
          </cell>
          <cell r="AK313">
            <v>4151.1331412999998</v>
          </cell>
          <cell r="AL313">
            <v>4994.2285918999996</v>
          </cell>
          <cell r="AM313">
            <v>5757.2789999999995</v>
          </cell>
          <cell r="AN313">
            <v>6324.36</v>
          </cell>
          <cell r="AO313">
            <v>6358.1840000000002</v>
          </cell>
          <cell r="AP313">
            <v>7557.6049999999996</v>
          </cell>
          <cell r="AQ313">
            <v>6785.2390000000005</v>
          </cell>
          <cell r="AR313">
            <v>6629.8469999009149</v>
          </cell>
          <cell r="AS313">
            <v>7255.2929999999997</v>
          </cell>
          <cell r="AT313">
            <v>7281.7239995899999</v>
          </cell>
          <cell r="AU313">
            <v>8160.1602999999996</v>
          </cell>
          <cell r="AV313">
            <v>9014.2049999999999</v>
          </cell>
          <cell r="AW313">
            <v>10337.036002949999</v>
          </cell>
          <cell r="AX313">
            <v>10738.322000000002</v>
          </cell>
          <cell r="AY313">
            <v>14764.611137</v>
          </cell>
          <cell r="AZ313">
            <v>18164.988000000001</v>
          </cell>
          <cell r="BA313">
            <v>19544.000480000002</v>
          </cell>
          <cell r="BB313">
            <v>21037.999539999997</v>
          </cell>
          <cell r="BC313">
            <v>22531.99956</v>
          </cell>
          <cell r="BD313">
            <v>24379.619612099996</v>
          </cell>
          <cell r="BE313">
            <v>26195.899965691999</v>
          </cell>
          <cell r="BF313">
            <v>27874.999974938073</v>
          </cell>
          <cell r="BG313" t="str">
            <v>.</v>
          </cell>
        </row>
        <row r="314">
          <cell r="D314" t="str">
            <v>.</v>
          </cell>
          <cell r="E314" t="str">
            <v>.</v>
          </cell>
          <cell r="F314" t="str">
            <v>.</v>
          </cell>
          <cell r="G314" t="str">
            <v>.</v>
          </cell>
          <cell r="H314" t="str">
            <v>.</v>
          </cell>
          <cell r="I314" t="str">
            <v>.</v>
          </cell>
          <cell r="J314" t="str">
            <v>.</v>
          </cell>
          <cell r="K314" t="str">
            <v>.</v>
          </cell>
          <cell r="L314" t="str">
            <v>.</v>
          </cell>
          <cell r="M314" t="str">
            <v>.</v>
          </cell>
          <cell r="N314" t="str">
            <v>.</v>
          </cell>
          <cell r="O314" t="str">
            <v>.</v>
          </cell>
          <cell r="P314" t="str">
            <v>.</v>
          </cell>
          <cell r="Q314" t="str">
            <v>.</v>
          </cell>
          <cell r="R314" t="str">
            <v>.</v>
          </cell>
          <cell r="S314" t="str">
            <v>.</v>
          </cell>
          <cell r="T314" t="str">
            <v>.</v>
          </cell>
          <cell r="U314" t="str">
            <v>.</v>
          </cell>
          <cell r="V314" t="str">
            <v>.</v>
          </cell>
          <cell r="W314" t="str">
            <v>.</v>
          </cell>
          <cell r="X314" t="str">
            <v>.</v>
          </cell>
          <cell r="Y314" t="str">
            <v>.</v>
          </cell>
          <cell r="Z314">
            <v>12826.777382812505</v>
          </cell>
          <cell r="AA314">
            <v>6288.8295157498842</v>
          </cell>
          <cell r="AB314">
            <v>7407.1853492333921</v>
          </cell>
          <cell r="AC314">
            <v>8192.4594436463394</v>
          </cell>
          <cell r="AD314">
            <v>6662.0014808094929</v>
          </cell>
          <cell r="AE314">
            <v>6452.7846418311346</v>
          </cell>
          <cell r="AF314">
            <v>10921.653402641585</v>
          </cell>
          <cell r="AG314">
            <v>9034.3816544340025</v>
          </cell>
          <cell r="AH314">
            <v>8772.7903392187054</v>
          </cell>
          <cell r="AI314">
            <v>8928.4389733236094</v>
          </cell>
          <cell r="AJ314">
            <v>8873.3551017821137</v>
          </cell>
          <cell r="AK314">
            <v>8549.8251174674333</v>
          </cell>
          <cell r="AL314">
            <v>8906.2317722393473</v>
          </cell>
          <cell r="AM314">
            <v>9158.4792348219744</v>
          </cell>
          <cell r="AN314">
            <v>9100.4942156862762</v>
          </cell>
          <cell r="AO314">
            <v>7908.7957033551775</v>
          </cell>
          <cell r="AP314">
            <v>8114.1371717061602</v>
          </cell>
          <cell r="AQ314">
            <v>7006.7594664776925</v>
          </cell>
          <cell r="AR314">
            <v>6629.8469999009149</v>
          </cell>
          <cell r="AS314">
            <v>6990.6984988536306</v>
          </cell>
          <cell r="AT314">
            <v>6745.7778891151256</v>
          </cell>
          <cell r="AU314">
            <v>7311.538762771791</v>
          </cell>
          <cell r="AV314">
            <v>7938.366596915148</v>
          </cell>
          <cell r="AW314">
            <v>8871.9199793285716</v>
          </cell>
          <cell r="AX314">
            <v>8995.4531900352194</v>
          </cell>
          <cell r="AY314">
            <v>11821.244140318595</v>
          </cell>
          <cell r="AZ314">
            <v>13654.094354956671</v>
          </cell>
          <cell r="BA314">
            <v>14158.76891054003</v>
          </cell>
          <cell r="BB314">
            <v>14718.729087645779</v>
          </cell>
          <cell r="BC314">
            <v>15250.943504060955</v>
          </cell>
          <cell r="BD314">
            <v>15966.637527336214</v>
          </cell>
          <cell r="BE314">
            <v>16593.315627400531</v>
          </cell>
          <cell r="BF314">
            <v>17076.869304828051</v>
          </cell>
          <cell r="BG314" t="str">
            <v>.</v>
          </cell>
        </row>
        <row r="315">
          <cell r="D315" t="str">
            <v>.</v>
          </cell>
          <cell r="E315" t="str">
            <v>.</v>
          </cell>
          <cell r="F315" t="str">
            <v>.</v>
          </cell>
          <cell r="G315" t="str">
            <v>.</v>
          </cell>
          <cell r="H315" t="str">
            <v>.</v>
          </cell>
          <cell r="I315" t="str">
            <v>.</v>
          </cell>
          <cell r="J315" t="str">
            <v>.</v>
          </cell>
          <cell r="K315" t="str">
            <v>.</v>
          </cell>
          <cell r="L315" t="str">
            <v>.</v>
          </cell>
          <cell r="M315" t="str">
            <v>.</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v>851.62337662337666</v>
          </cell>
          <cell r="AA315">
            <v>553.87449019865801</v>
          </cell>
          <cell r="AB315">
            <v>715.96882363603413</v>
          </cell>
          <cell r="AC315">
            <v>871.98150789357214</v>
          </cell>
          <cell r="AD315">
            <v>673.82141235976917</v>
          </cell>
          <cell r="AE315">
            <v>661.12808493422062</v>
          </cell>
          <cell r="AF315">
            <v>1338.6104038036865</v>
          </cell>
          <cell r="AG315">
            <v>958.28982312428252</v>
          </cell>
          <cell r="AH315">
            <v>940.3142518897954</v>
          </cell>
          <cell r="AI315">
            <v>985.67305518086232</v>
          </cell>
          <cell r="AJ315">
            <v>1056.1265827066075</v>
          </cell>
          <cell r="AK315">
            <v>1250.3375415435496</v>
          </cell>
          <cell r="AL315">
            <v>1530.2539455396702</v>
          </cell>
          <cell r="AM315">
            <v>1975.7306108442001</v>
          </cell>
          <cell r="AN315">
            <v>2251.4631541473832</v>
          </cell>
          <cell r="AO315">
            <v>2607.9507793273174</v>
          </cell>
          <cell r="AP315">
            <v>3000.2401746724886</v>
          </cell>
          <cell r="AQ315">
            <v>2225.3981633322401</v>
          </cell>
          <cell r="AR315">
            <v>2086.1696034930505</v>
          </cell>
          <cell r="AS315">
            <v>2379.5647753361759</v>
          </cell>
          <cell r="AT315">
            <v>2099.6897345991924</v>
          </cell>
          <cell r="AU315">
            <v>2452.0326430449454</v>
          </cell>
          <cell r="AV315">
            <v>2691.470287458852</v>
          </cell>
          <cell r="AW315">
            <v>2580.6031462802671</v>
          </cell>
          <cell r="AX315">
            <v>2645.4390250912566</v>
          </cell>
          <cell r="AY315">
            <v>3643.3415171324605</v>
          </cell>
          <cell r="AZ315">
            <v>4678.0658058659346</v>
          </cell>
          <cell r="BA315">
            <v>4916.1086629166166</v>
          </cell>
          <cell r="BB315">
            <v>5368.944089662813</v>
          </cell>
          <cell r="BC315">
            <v>5789.9450427301199</v>
          </cell>
          <cell r="BD315">
            <v>6325.3675985816171</v>
          </cell>
          <cell r="BE315">
            <v>6833.8551787842953</v>
          </cell>
          <cell r="BF315">
            <v>7311.7431484046183</v>
          </cell>
          <cell r="BG315" t="str">
            <v>.</v>
          </cell>
        </row>
        <row r="316">
          <cell r="D316" t="str">
            <v>.</v>
          </cell>
          <cell r="E316" t="str">
            <v>.</v>
          </cell>
          <cell r="F316" t="str">
            <v>.</v>
          </cell>
          <cell r="G316" t="str">
            <v>.</v>
          </cell>
          <cell r="H316" t="str">
            <v>.</v>
          </cell>
          <cell r="I316" t="str">
            <v>.</v>
          </cell>
          <cell r="J316" t="str">
            <v>.</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v>4036.1162312185352</v>
          </cell>
          <cell r="AA316">
            <v>1978.8639130742242</v>
          </cell>
          <cell r="AB316">
            <v>2330.769461684516</v>
          </cell>
          <cell r="AC316">
            <v>2577.866407692366</v>
          </cell>
          <cell r="AD316">
            <v>2096.2874388953724</v>
          </cell>
          <cell r="AE316">
            <v>2030.4545757807221</v>
          </cell>
          <cell r="AF316">
            <v>3436.6436131660116</v>
          </cell>
          <cell r="AG316">
            <v>2842.7884375185658</v>
          </cell>
          <cell r="AH316">
            <v>2760.4752483381703</v>
          </cell>
          <cell r="AI316">
            <v>2809.4521627827594</v>
          </cell>
          <cell r="AJ316">
            <v>2792.1192894216847</v>
          </cell>
          <cell r="AK316">
            <v>2690.3162735895007</v>
          </cell>
          <cell r="AL316">
            <v>2802.4643713780201</v>
          </cell>
          <cell r="AM316">
            <v>2881.8373929584563</v>
          </cell>
          <cell r="AN316">
            <v>2863.5916348918427</v>
          </cell>
          <cell r="AO316">
            <v>2488.6078361721766</v>
          </cell>
          <cell r="AP316">
            <v>2553.22126233674</v>
          </cell>
          <cell r="AQ316">
            <v>2204.7701279036164</v>
          </cell>
          <cell r="AR316">
            <v>2086.1696034930505</v>
          </cell>
          <cell r="AS316">
            <v>2199.7163306650818</v>
          </cell>
          <cell r="AT316">
            <v>2122.6488008543506</v>
          </cell>
          <cell r="AU316">
            <v>2300.6729901736285</v>
          </cell>
          <cell r="AV316">
            <v>2497.9127114270445</v>
          </cell>
          <cell r="AW316">
            <v>2791.6677090398275</v>
          </cell>
          <cell r="AX316">
            <v>2830.5390780475832</v>
          </cell>
          <cell r="AY316">
            <v>3719.7118125609172</v>
          </cell>
          <cell r="AZ316">
            <v>4296.4425283060637</v>
          </cell>
          <cell r="BA316">
            <v>4455.2450945689206</v>
          </cell>
          <cell r="BB316">
            <v>4631.4440175096852</v>
          </cell>
          <cell r="BC316">
            <v>4798.9123675459268</v>
          </cell>
          <cell r="BD316">
            <v>5024.1150180416025</v>
          </cell>
          <cell r="BE316">
            <v>5221.3076234740502</v>
          </cell>
          <cell r="BF316">
            <v>5373.4642243008348</v>
          </cell>
          <cell r="BG316" t="str">
            <v>.</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v>4.0984375000000011</v>
          </cell>
          <cell r="AA317">
            <v>1.9793135872120364</v>
          </cell>
          <cell r="AB317">
            <v>2.2430437251561619</v>
          </cell>
          <cell r="AC317">
            <v>2.3155282747812467</v>
          </cell>
          <cell r="AD317">
            <v>1.812805303558968</v>
          </cell>
          <cell r="AE317">
            <v>1.8447195297598196</v>
          </cell>
          <cell r="AF317">
            <v>3.1888374308873275</v>
          </cell>
          <cell r="AG317">
            <v>2.6484374628237712</v>
          </cell>
          <cell r="AH317">
            <v>2.5115964318671185</v>
          </cell>
          <cell r="AI317">
            <v>2.4207871003236803</v>
          </cell>
          <cell r="AJ317">
            <v>2.2872755449125335</v>
          </cell>
          <cell r="AK317">
            <v>2.0885048582468397</v>
          </cell>
          <cell r="AL317">
            <v>2.0077462298792357</v>
          </cell>
          <cell r="AM317">
            <v>1.9819266822495865</v>
          </cell>
          <cell r="AN317">
            <v>1.8225611232147183</v>
          </cell>
          <cell r="AO317">
            <v>1.4821667261101361</v>
          </cell>
          <cell r="AP317">
            <v>1.4046287519747236</v>
          </cell>
          <cell r="AQ317">
            <v>1.2891238636255691</v>
          </cell>
          <cell r="AR317">
            <v>1.2550657173445217</v>
          </cell>
          <cell r="AS317">
            <v>1.2973371241584633</v>
          </cell>
          <cell r="AT317">
            <v>1.2264100797129398</v>
          </cell>
          <cell r="AU317">
            <v>1.2841363958965093</v>
          </cell>
          <cell r="AV317">
            <v>1.3482410745000668</v>
          </cell>
          <cell r="AW317">
            <v>1.4506329047008928</v>
          </cell>
          <cell r="AX317">
            <v>1.4034545537715564</v>
          </cell>
          <cell r="AY317">
            <v>1.7194944607877387</v>
          </cell>
          <cell r="AZ317">
            <v>1.9178211257137066</v>
          </cell>
          <cell r="BA317">
            <v>1.9166967070751251</v>
          </cell>
          <cell r="BB317">
            <v>1.9234091774723958</v>
          </cell>
          <cell r="BC317">
            <v>1.9305868019020527</v>
          </cell>
          <cell r="BD317">
            <v>1.9589609331153379</v>
          </cell>
          <cell r="BE317">
            <v>1.9752326297284706</v>
          </cell>
          <cell r="BF317">
            <v>1.9736484771253002</v>
          </cell>
          <cell r="BG317" t="str">
            <v>.</v>
          </cell>
        </row>
        <row r="318">
          <cell r="D318" t="str">
            <v>.</v>
          </cell>
          <cell r="E318" t="str">
            <v>.</v>
          </cell>
          <cell r="F318" t="str">
            <v>.</v>
          </cell>
          <cell r="G318" t="str">
            <v>.</v>
          </cell>
          <cell r="H318" t="str">
            <v>.</v>
          </cell>
          <cell r="I318" t="str">
            <v>.</v>
          </cell>
          <cell r="J318" t="str">
            <v>.</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v>-50.971087062158524</v>
          </cell>
          <cell r="AB318">
            <v>17.783211179165747</v>
          </cell>
          <cell r="AC318">
            <v>10.601518085330742</v>
          </cell>
          <cell r="AD318">
            <v>-18.681300449083004</v>
          </cell>
          <cell r="AE318">
            <v>-3.1404502022556846</v>
          </cell>
          <cell r="AF318">
            <v>69.254887755595391</v>
          </cell>
          <cell r="AG318">
            <v>-17.280091929589293</v>
          </cell>
          <cell r="AH318">
            <v>-2.8955087931990309</v>
          </cell>
          <cell r="AI318">
            <v>1.7742203801346834</v>
          </cell>
          <cell r="AJ318">
            <v>-0.61694851368839787</v>
          </cell>
          <cell r="AK318">
            <v>-3.6460840415335483</v>
          </cell>
          <cell r="AL318">
            <v>4.1685841508473542</v>
          </cell>
          <cell r="AM318">
            <v>2.8322580080262449</v>
          </cell>
          <cell r="AN318">
            <v>-0.63312934002437427</v>
          </cell>
          <cell r="AO318">
            <v>-13.094876872477979</v>
          </cell>
          <cell r="AP318">
            <v>2.5963683480137112</v>
          </cell>
          <cell r="AQ318">
            <v>-13.64751028722897</v>
          </cell>
          <cell r="AR318">
            <v>-5.3792693809461163</v>
          </cell>
          <cell r="AS318">
            <v>5.4428329787717278</v>
          </cell>
          <cell r="AT318">
            <v>-3.5035212830115348</v>
          </cell>
          <cell r="AU318">
            <v>8.386888553943761</v>
          </cell>
          <cell r="AV318">
            <v>8.5731315182924419</v>
          </cell>
          <cell r="AW318">
            <v>11.760018525425654</v>
          </cell>
          <cell r="AX318">
            <v>1.3924067281318786</v>
          </cell>
          <cell r="AY318">
            <v>31.413547384290386</v>
          </cell>
          <cell r="AZ318">
            <v>15.504715010383663</v>
          </cell>
          <cell r="BA318">
            <v>3.6961408238705529</v>
          </cell>
          <cell r="BB318">
            <v>3.954864866032981</v>
          </cell>
          <cell r="BC318">
            <v>3.6158992617228991</v>
          </cell>
          <cell r="BD318">
            <v>4.6927852239744272</v>
          </cell>
          <cell r="BE318">
            <v>3.9249221947413204</v>
          </cell>
          <cell r="BF318">
            <v>2.914147409026735</v>
          </cell>
          <cell r="BG318" t="str">
            <v>.</v>
          </cell>
        </row>
        <row r="319">
          <cell r="D319" t="str">
            <v>.</v>
          </cell>
          <cell r="E319" t="str">
            <v>.</v>
          </cell>
          <cell r="F319" t="str">
            <v>.</v>
          </cell>
          <cell r="G319" t="str">
            <v>.</v>
          </cell>
          <cell r="H319" t="str">
            <v>.</v>
          </cell>
          <cell r="I319" t="str">
            <v>.</v>
          </cell>
          <cell r="J319" t="str">
            <v>.</v>
          </cell>
          <cell r="K319" t="str">
            <v>.</v>
          </cell>
          <cell r="L319" t="str">
            <v>.</v>
          </cell>
          <cell r="M319" t="str">
            <v>.</v>
          </cell>
          <cell r="N319">
            <v>121712.39773442416</v>
          </cell>
          <cell r="O319">
            <v>121834.17243549402</v>
          </cell>
          <cell r="P319">
            <v>126585.58842039021</v>
          </cell>
          <cell r="Q319">
            <v>134180.9314033984</v>
          </cell>
          <cell r="R319">
            <v>142231.5921963499</v>
          </cell>
          <cell r="S319">
            <v>142089.36438011329</v>
          </cell>
          <cell r="T319">
            <v>145499.68533668973</v>
          </cell>
          <cell r="U319">
            <v>146663.62492133415</v>
          </cell>
          <cell r="V319">
            <v>145930.45940843297</v>
          </cell>
          <cell r="W319">
            <v>137466.33102580238</v>
          </cell>
          <cell r="X319">
            <v>124128.94902454375</v>
          </cell>
          <cell r="Y319">
            <v>107891.91315292637</v>
          </cell>
          <cell r="Z319">
            <v>98479.389553178102</v>
          </cell>
          <cell r="AA319">
            <v>99977.281308999372</v>
          </cell>
          <cell r="AB319">
            <v>103911.01321585904</v>
          </cell>
          <cell r="AC319">
            <v>111329.51541850221</v>
          </cell>
          <cell r="AD319">
            <v>115637.75959723096</v>
          </cell>
          <cell r="AE319">
            <v>110068.47073631214</v>
          </cell>
          <cell r="AF319">
            <v>107771.05097545627</v>
          </cell>
          <cell r="AG319">
            <v>107338.32599118943</v>
          </cell>
          <cell r="AH319">
            <v>109909.18816865954</v>
          </cell>
          <cell r="AI319">
            <v>116055.31780994336</v>
          </cell>
          <cell r="AJ319">
            <v>122071.83763373191</v>
          </cell>
          <cell r="AK319">
            <v>128815.41850220265</v>
          </cell>
          <cell r="AL319">
            <v>139582.59911894274</v>
          </cell>
          <cell r="AM319">
            <v>145405.85273757079</v>
          </cell>
          <cell r="AN319">
            <v>157119.10006293267</v>
          </cell>
          <cell r="AO319">
            <v>167903.36689741976</v>
          </cell>
          <cell r="AP319">
            <v>181771.963499056</v>
          </cell>
          <cell r="AQ319">
            <v>171028.57142857145</v>
          </cell>
          <cell r="AR319">
            <v>166219.94965387037</v>
          </cell>
          <cell r="AS319">
            <v>169556.2617998741</v>
          </cell>
          <cell r="AT319">
            <v>173078.22529893013</v>
          </cell>
          <cell r="AU319">
            <v>179161.10761485211</v>
          </cell>
          <cell r="AV319">
            <v>185271.96349905603</v>
          </cell>
          <cell r="AW319">
            <v>192444.80805538074</v>
          </cell>
          <cell r="AX319">
            <v>201683.70044052863</v>
          </cell>
          <cell r="AY319">
            <v>216325.89679043423</v>
          </cell>
          <cell r="AZ319">
            <v>224027.2813089994</v>
          </cell>
          <cell r="BA319">
            <v>232443.92699811203</v>
          </cell>
          <cell r="BB319">
            <v>240793.48646947768</v>
          </cell>
          <cell r="BC319">
            <v>248572.73254007241</v>
          </cell>
          <cell r="BD319">
            <v>256468.36203373113</v>
          </cell>
          <cell r="BE319">
            <v>264338.87051530776</v>
          </cell>
          <cell r="BF319">
            <v>272260.44995244057</v>
          </cell>
          <cell r="BG319" t="str">
            <v>.</v>
          </cell>
        </row>
        <row r="320">
          <cell r="D320" t="str">
            <v>.</v>
          </cell>
          <cell r="E320" t="str">
            <v>.</v>
          </cell>
          <cell r="F320" t="str">
            <v>.</v>
          </cell>
          <cell r="G320" t="str">
            <v>.</v>
          </cell>
          <cell r="H320" t="str">
            <v>.</v>
          </cell>
          <cell r="I320" t="str">
            <v>.</v>
          </cell>
          <cell r="J320" t="str">
            <v>.</v>
          </cell>
          <cell r="K320" t="str">
            <v>.</v>
          </cell>
          <cell r="L320" t="str">
            <v>.</v>
          </cell>
          <cell r="M320" t="str">
            <v>.</v>
          </cell>
          <cell r="N320">
            <v>5481.5448714190352</v>
          </cell>
          <cell r="O320">
            <v>5451.2424221575338</v>
          </cell>
          <cell r="P320">
            <v>5632.9228524057007</v>
          </cell>
          <cell r="Q320">
            <v>5948.4809358848106</v>
          </cell>
          <cell r="R320">
            <v>6283.0817668072841</v>
          </cell>
          <cell r="S320">
            <v>6251.2720984320986</v>
          </cell>
          <cell r="T320">
            <v>6372.2027594933979</v>
          </cell>
          <cell r="U320">
            <v>6391.6658555474833</v>
          </cell>
          <cell r="V320">
            <v>6329.862181746631</v>
          </cell>
          <cell r="W320">
            <v>5936.0014440669647</v>
          </cell>
          <cell r="X320">
            <v>5350.7457559771055</v>
          </cell>
          <cell r="Y320">
            <v>4691.4037324599494</v>
          </cell>
          <cell r="Z320">
            <v>4320.9869792681766</v>
          </cell>
          <cell r="AA320">
            <v>4392.684768713646</v>
          </cell>
          <cell r="AB320">
            <v>4572.1627837700507</v>
          </cell>
          <cell r="AC320">
            <v>4908.5031896151704</v>
          </cell>
          <cell r="AD320">
            <v>5114.9904146137887</v>
          </cell>
          <cell r="AE320">
            <v>4881.9663121597623</v>
          </cell>
          <cell r="AF320">
            <v>4789.2284949186887</v>
          </cell>
          <cell r="AG320">
            <v>4779.5097693914886</v>
          </cell>
          <cell r="AH320">
            <v>4898.9596339262944</v>
          </cell>
          <cell r="AI320">
            <v>5179.1011228358384</v>
          </cell>
          <cell r="AJ320">
            <v>5631.7160274616153</v>
          </cell>
          <cell r="AK320">
            <v>5970.7615333473304</v>
          </cell>
          <cell r="AL320">
            <v>6506.7860869315582</v>
          </cell>
          <cell r="AM320">
            <v>6820.267515283811</v>
          </cell>
          <cell r="AN320">
            <v>7413.4638779325351</v>
          </cell>
          <cell r="AO320">
            <v>8040.2014893190417</v>
          </cell>
          <cell r="AP320">
            <v>8850.5838487989731</v>
          </cell>
          <cell r="AQ320">
            <v>8397.1560210105654</v>
          </cell>
          <cell r="AR320">
            <v>8209.689909213821</v>
          </cell>
          <cell r="AS320">
            <v>8415.6801236408646</v>
          </cell>
          <cell r="AT320">
            <v>8627.9497641063117</v>
          </cell>
          <cell r="AU320">
            <v>8963.1240273800886</v>
          </cell>
          <cell r="AV320">
            <v>9302.4591982535039</v>
          </cell>
          <cell r="AW320">
            <v>9709.7740155189404</v>
          </cell>
          <cell r="AX320">
            <v>10234.35888715713</v>
          </cell>
          <cell r="AY320">
            <v>11012.117824740155</v>
          </cell>
          <cell r="AZ320">
            <v>11493.204690903503</v>
          </cell>
          <cell r="BA320">
            <v>11996.450206830605</v>
          </cell>
          <cell r="BB320">
            <v>12503.618590552624</v>
          </cell>
          <cell r="BC320">
            <v>12908.226616606324</v>
          </cell>
          <cell r="BD320">
            <v>13319.598095161489</v>
          </cell>
          <cell r="BE320">
            <v>13729.049411466884</v>
          </cell>
          <cell r="BF320">
            <v>14226.125280785258</v>
          </cell>
          <cell r="BG320" t="str">
            <v>.</v>
          </cell>
        </row>
        <row r="321">
          <cell r="D321" t="str">
            <v>.</v>
          </cell>
          <cell r="E321" t="str">
            <v>.</v>
          </cell>
          <cell r="F321" t="str">
            <v>.</v>
          </cell>
          <cell r="G321" t="str">
            <v>.</v>
          </cell>
          <cell r="H321" t="str">
            <v>.</v>
          </cell>
          <cell r="I321" t="str">
            <v>.</v>
          </cell>
          <cell r="J321" t="str">
            <v>.</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v>177.09295072844424</v>
          </cell>
          <cell r="AA321">
            <v>86.945006470542793</v>
          </cell>
          <cell r="AB321">
            <v>102.55561042527944</v>
          </cell>
          <cell r="AC321">
            <v>113.65777922407862</v>
          </cell>
          <cell r="AD321">
            <v>92.724817512651583</v>
          </cell>
          <cell r="AE321">
            <v>90.05858599670637</v>
          </cell>
          <cell r="AF321">
            <v>152.72071089668896</v>
          </cell>
          <cell r="AG321">
            <v>126.5823272718862</v>
          </cell>
          <cell r="AH321">
            <v>123.04209536430328</v>
          </cell>
          <cell r="AI321">
            <v>125.37501189432884</v>
          </cell>
          <cell r="AJ321">
            <v>128.81286345504913</v>
          </cell>
          <cell r="AK321">
            <v>124.6996446982925</v>
          </cell>
          <cell r="AL321">
            <v>130.63975234667501</v>
          </cell>
          <cell r="AM321">
            <v>135.17270168621076</v>
          </cell>
          <cell r="AN321">
            <v>135.11491052276463</v>
          </cell>
          <cell r="AO321">
            <v>119.16919118689844</v>
          </cell>
          <cell r="AP321">
            <v>124.31784545786148</v>
          </cell>
          <cell r="AQ321">
            <v>108.24974213271851</v>
          </cell>
          <cell r="AR321">
            <v>103.03700355083524</v>
          </cell>
          <cell r="AS321">
            <v>109.17974249441782</v>
          </cell>
          <cell r="AT321">
            <v>105.8140455795686</v>
          </cell>
          <cell r="AU321">
            <v>115.09873784493274</v>
          </cell>
          <cell r="AV321">
            <v>125.41957584946336</v>
          </cell>
          <cell r="AW321">
            <v>140.85317684121492</v>
          </cell>
          <cell r="AX321">
            <v>143.63457585113073</v>
          </cell>
          <cell r="AY321">
            <v>189.35275601182619</v>
          </cell>
          <cell r="AZ321">
            <v>220.41910758366606</v>
          </cell>
          <cell r="BA321">
            <v>229.93556608022922</v>
          </cell>
          <cell r="BB321">
            <v>240.49574748683372</v>
          </cell>
          <cell r="BC321">
            <v>249.20451941980957</v>
          </cell>
          <cell r="BD321">
            <v>260.92572313218835</v>
          </cell>
          <cell r="BE321">
            <v>271.18066372683847</v>
          </cell>
          <cell r="BF321">
            <v>280.77370495815563</v>
          </cell>
          <cell r="BG321" t="str">
            <v>.</v>
          </cell>
        </row>
        <row r="322">
          <cell r="D322" t="str">
            <v>.</v>
          </cell>
          <cell r="E322" t="str">
            <v>.</v>
          </cell>
          <cell r="F322" t="str">
            <v>.</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v>268500</v>
          </cell>
          <cell r="AB322">
            <v>246500</v>
          </cell>
          <cell r="AC322">
            <v>225200</v>
          </cell>
          <cell r="AD322">
            <v>223600</v>
          </cell>
          <cell r="AE322">
            <v>163523</v>
          </cell>
          <cell r="AF322">
            <v>148695</v>
          </cell>
          <cell r="AG322">
            <v>131227</v>
          </cell>
          <cell r="AH322">
            <v>109690</v>
          </cell>
          <cell r="AI322">
            <v>100897</v>
          </cell>
          <cell r="AJ322">
            <v>99674</v>
          </cell>
          <cell r="AK322">
            <v>97840</v>
          </cell>
          <cell r="AL322">
            <v>90795</v>
          </cell>
          <cell r="AM322">
            <v>73469</v>
          </cell>
          <cell r="AN322">
            <v>74812</v>
          </cell>
          <cell r="AO322">
            <v>75104</v>
          </cell>
          <cell r="AP322">
            <v>68171</v>
          </cell>
          <cell r="AQ322">
            <v>67374</v>
          </cell>
          <cell r="AR322">
            <v>66773</v>
          </cell>
          <cell r="AS322">
            <v>65845</v>
          </cell>
          <cell r="AT322">
            <v>65995</v>
          </cell>
          <cell r="AU322">
            <v>66190</v>
          </cell>
          <cell r="AV322">
            <v>65110</v>
          </cell>
          <cell r="AW322">
            <v>64452</v>
          </cell>
          <cell r="AX322">
            <v>63353</v>
          </cell>
          <cell r="AY322">
            <v>61642</v>
          </cell>
          <cell r="AZ322">
            <v>69323</v>
          </cell>
          <cell r="BA322">
            <v>69303</v>
          </cell>
          <cell r="BB322">
            <v>69303</v>
          </cell>
          <cell r="BC322">
            <v>69303</v>
          </cell>
          <cell r="BD322">
            <v>69303</v>
          </cell>
          <cell r="BE322">
            <v>69303</v>
          </cell>
          <cell r="BF322" t="str">
            <v>.</v>
          </cell>
          <cell r="BG322" t="str">
            <v>.</v>
          </cell>
        </row>
        <row r="323">
          <cell r="D323" t="str">
            <v>.</v>
          </cell>
          <cell r="E323" t="str">
            <v>.</v>
          </cell>
          <cell r="F323" t="str">
            <v>.</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v>
          </cell>
          <cell r="AB323" t="str">
            <v>.</v>
          </cell>
          <cell r="AC323" t="str">
            <v>.</v>
          </cell>
          <cell r="AD323">
            <v>13.289787199079779</v>
          </cell>
          <cell r="AE323">
            <v>37.154686947173126</v>
          </cell>
          <cell r="AF323">
            <v>41.07222469746894</v>
          </cell>
          <cell r="AG323">
            <v>43.421089042816092</v>
          </cell>
          <cell r="AH323">
            <v>34.270546220545732</v>
          </cell>
          <cell r="AI323">
            <v>39.526431975280744</v>
          </cell>
          <cell r="AJ323">
            <v>33.06531929140737</v>
          </cell>
          <cell r="AK323">
            <v>25.768532111331158</v>
          </cell>
          <cell r="AL323">
            <v>25.556493698948344</v>
          </cell>
          <cell r="AM323">
            <v>19.96106146671023</v>
          </cell>
          <cell r="AN323">
            <v>23.957471750901004</v>
          </cell>
          <cell r="AO323">
            <v>13.321099232107786</v>
          </cell>
          <cell r="AP323">
            <v>16.722246414176759</v>
          </cell>
          <cell r="AQ323">
            <v>8.7050581416513104</v>
          </cell>
          <cell r="AR323">
            <v>8.7986279564163965</v>
          </cell>
          <cell r="AS323">
            <v>7.5728437156156208</v>
          </cell>
          <cell r="AT323">
            <v>4.1350266014777217</v>
          </cell>
          <cell r="AU323">
            <v>10.714037939865662</v>
          </cell>
          <cell r="AV323">
            <v>15.772006516381644</v>
          </cell>
          <cell r="AW323">
            <v>19.649366659556414</v>
          </cell>
          <cell r="AX323">
            <v>20.429569908594654</v>
          </cell>
          <cell r="AY323">
            <v>33.203065583724488</v>
          </cell>
          <cell r="AZ323">
            <v>34.355602106646025</v>
          </cell>
          <cell r="BA323">
            <v>35.463051728291802</v>
          </cell>
          <cell r="BB323">
            <v>37.890855472468566</v>
          </cell>
          <cell r="BC323">
            <v>40.210594696106057</v>
          </cell>
          <cell r="BD323">
            <v>41.878196470845431</v>
          </cell>
          <cell r="BE323">
            <v>41.946915411919989</v>
          </cell>
          <cell r="BF323">
            <v>42.924301383883972</v>
          </cell>
          <cell r="BG323" t="str">
            <v>.</v>
          </cell>
        </row>
        <row r="324">
          <cell r="D324" t="str">
            <v>.</v>
          </cell>
          <cell r="E324" t="str">
            <v>.</v>
          </cell>
          <cell r="F324" t="str">
            <v>.</v>
          </cell>
          <cell r="G324" t="str">
            <v>.</v>
          </cell>
          <cell r="H324" t="str">
            <v>.</v>
          </cell>
          <cell r="I324" t="str">
            <v>.</v>
          </cell>
          <cell r="J324" t="str">
            <v>.</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v>
          </cell>
          <cell r="AB324" t="str">
            <v>.</v>
          </cell>
          <cell r="AC324" t="str">
            <v>.</v>
          </cell>
          <cell r="AD324">
            <v>63.058362774902101</v>
          </cell>
          <cell r="AE324">
            <v>43.253264497587928</v>
          </cell>
          <cell r="AF324">
            <v>48.922083427443901</v>
          </cell>
          <cell r="AG324">
            <v>45.800004630692669</v>
          </cell>
          <cell r="AH324">
            <v>52.52642041836085</v>
          </cell>
          <cell r="AI324">
            <v>46.483089245173211</v>
          </cell>
          <cell r="AJ324">
            <v>50.369613429043149</v>
          </cell>
          <cell r="AK324">
            <v>48.123558605600252</v>
          </cell>
          <cell r="AL324">
            <v>50.557179541103345</v>
          </cell>
          <cell r="AM324">
            <v>56.976846180287595</v>
          </cell>
          <cell r="AN324">
            <v>59.812208695866666</v>
          </cell>
          <cell r="AO324">
            <v>72.311213390490124</v>
          </cell>
          <cell r="AP324">
            <v>69.059381082032687</v>
          </cell>
          <cell r="AQ324">
            <v>79.799081506193062</v>
          </cell>
          <cell r="AR324">
            <v>79.065916986897932</v>
          </cell>
          <cell r="AS324">
            <v>79.112069354056416</v>
          </cell>
          <cell r="AT324">
            <v>84.000483603895702</v>
          </cell>
          <cell r="AU324">
            <v>78.992924696015962</v>
          </cell>
          <cell r="AV324">
            <v>71.150426022039653</v>
          </cell>
          <cell r="AW324">
            <v>63.299434976067303</v>
          </cell>
          <cell r="AX324">
            <v>65.005728548650339</v>
          </cell>
          <cell r="AY324">
            <v>54.670291512669728</v>
          </cell>
          <cell r="AZ324">
            <v>52.533828373572298</v>
          </cell>
          <cell r="BA324">
            <v>48.815529603384455</v>
          </cell>
          <cell r="BB324">
            <v>47.051308995322856</v>
          </cell>
          <cell r="BC324">
            <v>45.873956780780269</v>
          </cell>
          <cell r="BD324">
            <v>44.427011965044507</v>
          </cell>
          <cell r="BE324">
            <v>43.647846342964748</v>
          </cell>
          <cell r="BF324">
            <v>42.925356982384194</v>
          </cell>
          <cell r="BG324" t="str">
            <v>.</v>
          </cell>
        </row>
        <row r="325">
          <cell r="D325" t="str">
            <v>.</v>
          </cell>
          <cell r="E325" t="str">
            <v>.</v>
          </cell>
          <cell r="F325" t="str">
            <v>.</v>
          </cell>
          <cell r="G325" t="str">
            <v>.</v>
          </cell>
          <cell r="H325" t="str">
            <v>.</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v>
          </cell>
          <cell r="X325" t="str">
            <v>.</v>
          </cell>
          <cell r="Y325" t="str">
            <v>.</v>
          </cell>
          <cell r="Z325" t="str">
            <v>.</v>
          </cell>
          <cell r="AA325" t="str">
            <v>.</v>
          </cell>
          <cell r="AB325" t="str">
            <v>.</v>
          </cell>
          <cell r="AC325" t="str">
            <v>.</v>
          </cell>
          <cell r="AD325">
            <v>2.8496699805548711</v>
          </cell>
          <cell r="AE325">
            <v>0.9523113022649613</v>
          </cell>
          <cell r="AF325">
            <v>1.0100184997513459</v>
          </cell>
          <cell r="AG325">
            <v>0.69467195796125991</v>
          </cell>
          <cell r="AH325">
            <v>0.72260569245088924</v>
          </cell>
          <cell r="AI325">
            <v>0.5672284331498979</v>
          </cell>
          <cell r="AJ325">
            <v>0.75087414546763132</v>
          </cell>
          <cell r="AK325">
            <v>1.0043819429733598</v>
          </cell>
          <cell r="AL325">
            <v>1.1186461126471132</v>
          </cell>
          <cell r="AM325">
            <v>1.7572363611351822</v>
          </cell>
          <cell r="AN325">
            <v>2.0748973690780774</v>
          </cell>
          <cell r="AO325">
            <v>1.1037900129974219</v>
          </cell>
          <cell r="AP325">
            <v>1.1079562332478432</v>
          </cell>
          <cell r="AQ325">
            <v>1.3926112256325827</v>
          </cell>
          <cell r="AR325">
            <v>1.8129488502795967</v>
          </cell>
          <cell r="AS325">
            <v>1.4685198240787798</v>
          </cell>
          <cell r="AT325">
            <v>1.1857090617581156</v>
          </cell>
          <cell r="AU325">
            <v>1.1593539372182617</v>
          </cell>
          <cell r="AV325">
            <v>1.0931856996817801</v>
          </cell>
          <cell r="AW325">
            <v>1.2698031230861617</v>
          </cell>
          <cell r="AX325">
            <v>2.7718242384610927</v>
          </cell>
          <cell r="AY325">
            <v>2.0898989288430183</v>
          </cell>
          <cell r="AZ325">
            <v>3.6544554282116786</v>
          </cell>
          <cell r="BA325">
            <v>6.6433934103137107</v>
          </cell>
          <cell r="BB325">
            <v>6.2757007741621074</v>
          </cell>
          <cell r="BC325">
            <v>4.8031507240096891</v>
          </cell>
          <cell r="BD325">
            <v>4.0106663498338984</v>
          </cell>
          <cell r="BE325">
            <v>3.6497442777387081</v>
          </cell>
          <cell r="BF325">
            <v>3.4295080210206308</v>
          </cell>
          <cell r="BG325" t="str">
            <v>.</v>
          </cell>
        </row>
        <row r="326">
          <cell r="D326" t="str">
            <v>.</v>
          </cell>
          <cell r="E326" t="str">
            <v>.</v>
          </cell>
          <cell r="F326" t="str">
            <v>.</v>
          </cell>
          <cell r="G326" t="str">
            <v>.</v>
          </cell>
          <cell r="H326" t="str">
            <v>.</v>
          </cell>
          <cell r="I326" t="str">
            <v>.</v>
          </cell>
          <cell r="J326" t="str">
            <v>.</v>
          </cell>
          <cell r="K326" t="str">
            <v>.</v>
          </cell>
          <cell r="L326" t="str">
            <v>.</v>
          </cell>
          <cell r="M326" t="str">
            <v>.</v>
          </cell>
          <cell r="N326" t="str">
            <v>.</v>
          </cell>
          <cell r="O326" t="str">
            <v>.</v>
          </cell>
          <cell r="P326" t="str">
            <v>.</v>
          </cell>
          <cell r="Q326" t="str">
            <v>.</v>
          </cell>
          <cell r="R326" t="str">
            <v>.</v>
          </cell>
          <cell r="S326" t="str">
            <v>.</v>
          </cell>
          <cell r="T326" t="str">
            <v>.</v>
          </cell>
          <cell r="U326" t="str">
            <v>.</v>
          </cell>
          <cell r="V326" t="str">
            <v>.</v>
          </cell>
          <cell r="W326" t="str">
            <v>.</v>
          </cell>
          <cell r="X326" t="str">
            <v>.</v>
          </cell>
          <cell r="Y326" t="str">
            <v>.</v>
          </cell>
          <cell r="Z326" t="str">
            <v>.</v>
          </cell>
          <cell r="AA326" t="str">
            <v>.</v>
          </cell>
          <cell r="AB326" t="str">
            <v>.</v>
          </cell>
          <cell r="AC326" t="str">
            <v>.</v>
          </cell>
          <cell r="AD326">
            <v>20.802180045463256</v>
          </cell>
          <cell r="AE326">
            <v>18.639737252973976</v>
          </cell>
          <cell r="AF326">
            <v>8.9956725336537104</v>
          </cell>
          <cell r="AG326">
            <v>10.084234368529987</v>
          </cell>
          <cell r="AH326">
            <v>12.480427668642534</v>
          </cell>
          <cell r="AI326">
            <v>13.423249997285666</v>
          </cell>
          <cell r="AJ326">
            <v>15.81419313408187</v>
          </cell>
          <cell r="AK326">
            <v>25.103527340095248</v>
          </cell>
          <cell r="AL326">
            <v>22.767680647301212</v>
          </cell>
          <cell r="AM326">
            <v>21.304855991866994</v>
          </cell>
          <cell r="AN326">
            <v>14.155422184154258</v>
          </cell>
          <cell r="AO326">
            <v>13.263897364404681</v>
          </cell>
          <cell r="AP326">
            <v>13.110416270542707</v>
          </cell>
          <cell r="AQ326">
            <v>10.103249126523028</v>
          </cell>
          <cell r="AR326">
            <v>10.322506206406091</v>
          </cell>
          <cell r="AS326">
            <v>11.846567106249189</v>
          </cell>
          <cell r="AT326">
            <v>10.678780732868468</v>
          </cell>
          <cell r="AU326">
            <v>9.1336834269001077</v>
          </cell>
          <cell r="AV326">
            <v>11.984381761896918</v>
          </cell>
          <cell r="AW326">
            <v>15.781395241290143</v>
          </cell>
          <cell r="AX326">
            <v>11.792877304293908</v>
          </cell>
          <cell r="AY326">
            <v>10.036743974762768</v>
          </cell>
          <cell r="AZ326">
            <v>9.4561140915700008</v>
          </cell>
          <cell r="BA326">
            <v>9.0780252580100207</v>
          </cell>
          <cell r="BB326">
            <v>8.7821347580464888</v>
          </cell>
          <cell r="BC326">
            <v>9.1122977991039864</v>
          </cell>
          <cell r="BD326">
            <v>9.6841252142761949</v>
          </cell>
          <cell r="BE326">
            <v>10.755493967376555</v>
          </cell>
          <cell r="BF326">
            <v>10.720833612711202</v>
          </cell>
          <cell r="BG326" t="str">
            <v>.</v>
          </cell>
        </row>
        <row r="327">
          <cell r="D327" t="str">
            <v>.</v>
          </cell>
          <cell r="E327" t="str">
            <v>.</v>
          </cell>
          <cell r="F327" t="str">
            <v>.</v>
          </cell>
          <cell r="G327" t="str">
            <v>.</v>
          </cell>
          <cell r="H327" t="str">
            <v>.</v>
          </cell>
          <cell r="I327" t="str">
            <v>.</v>
          </cell>
          <cell r="J327" t="str">
            <v>.</v>
          </cell>
          <cell r="K327" t="str">
            <v>.</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v>272.32291044280686</v>
          </cell>
          <cell r="AB327">
            <v>345.21675629024759</v>
          </cell>
          <cell r="AC327">
            <v>429.26375887937326</v>
          </cell>
          <cell r="AD327">
            <v>445.21343689836021</v>
          </cell>
          <cell r="AE327">
            <v>461.43962026156805</v>
          </cell>
          <cell r="AF327">
            <v>465.02921064860914</v>
          </cell>
          <cell r="AG327">
            <v>449.16982008895968</v>
          </cell>
          <cell r="AH327">
            <v>552.46464847639913</v>
          </cell>
          <cell r="AI327">
            <v>672.74314545575248</v>
          </cell>
          <cell r="AJ327">
            <v>676.81769899754363</v>
          </cell>
          <cell r="AK327">
            <v>725.1951802429794</v>
          </cell>
          <cell r="AL327">
            <v>761.60907521742001</v>
          </cell>
          <cell r="AM327">
            <v>847.68870742879903</v>
          </cell>
          <cell r="AN327">
            <v>898.36121622518749</v>
          </cell>
          <cell r="AO327">
            <v>933.78768288820277</v>
          </cell>
          <cell r="AP327">
            <v>1000.669189404501</v>
          </cell>
          <cell r="AQ327">
            <v>971.80442539000001</v>
          </cell>
          <cell r="AR327">
            <v>859.09653907000006</v>
          </cell>
          <cell r="AS327">
            <v>766.42503870999997</v>
          </cell>
          <cell r="AT327">
            <v>794.05050640000002</v>
          </cell>
          <cell r="AU327">
            <v>729.27673942000001</v>
          </cell>
          <cell r="AV327">
            <v>751.56166551000001</v>
          </cell>
          <cell r="AW327">
            <v>889.46284930000002</v>
          </cell>
          <cell r="AX327">
            <v>907.11496818000001</v>
          </cell>
          <cell r="AY327">
            <v>934.66908259000002</v>
          </cell>
          <cell r="AZ327">
            <v>1098.41438251</v>
          </cell>
          <cell r="BA327">
            <v>1665.8218879999999</v>
          </cell>
          <cell r="BB327">
            <v>1860.5958570000003</v>
          </cell>
          <cell r="BC327">
            <v>2079.3851220000001</v>
          </cell>
          <cell r="BD327" t="str">
            <v>.</v>
          </cell>
          <cell r="BE327" t="str">
            <v>.</v>
          </cell>
          <cell r="BF327" t="str">
            <v>.</v>
          </cell>
          <cell r="BG327" t="str">
            <v>.</v>
          </cell>
        </row>
        <row r="328">
          <cell r="D328" t="str">
            <v>.</v>
          </cell>
          <cell r="E328" t="str">
            <v>.</v>
          </cell>
          <cell r="F328" t="str">
            <v>.</v>
          </cell>
          <cell r="G328" t="str">
            <v>.</v>
          </cell>
          <cell r="H328" t="str">
            <v>.</v>
          </cell>
          <cell r="I328" t="str">
            <v>.</v>
          </cell>
          <cell r="J328" t="str">
            <v>.</v>
          </cell>
          <cell r="K328" t="str">
            <v>.</v>
          </cell>
          <cell r="L328" t="str">
            <v>.</v>
          </cell>
          <cell r="M328" t="str">
            <v>.</v>
          </cell>
          <cell r="N328" t="str">
            <v>.</v>
          </cell>
          <cell r="O328" t="str">
            <v>.</v>
          </cell>
          <cell r="P328" t="str">
            <v>.</v>
          </cell>
          <cell r="Q328" t="str">
            <v>.</v>
          </cell>
          <cell r="R328" t="str">
            <v>.</v>
          </cell>
          <cell r="S328" t="str">
            <v>.</v>
          </cell>
          <cell r="T328" t="str">
            <v>.</v>
          </cell>
          <cell r="U328" t="str">
            <v>.</v>
          </cell>
          <cell r="V328" t="str">
            <v>.</v>
          </cell>
          <cell r="W328" t="str">
            <v>.</v>
          </cell>
          <cell r="X328" t="str">
            <v>.</v>
          </cell>
          <cell r="Y328" t="str">
            <v>.</v>
          </cell>
          <cell r="Z328" t="str">
            <v>.</v>
          </cell>
          <cell r="AA328">
            <v>607.37234389698517</v>
          </cell>
          <cell r="AB328">
            <v>678.67834424970374</v>
          </cell>
          <cell r="AC328">
            <v>767.95175609933483</v>
          </cell>
          <cell r="AD328">
            <v>762.54155535885013</v>
          </cell>
          <cell r="AE328">
            <v>753.68348102347136</v>
          </cell>
          <cell r="AF328">
            <v>723.40000077922855</v>
          </cell>
          <cell r="AG328">
            <v>651.28900063610024</v>
          </cell>
          <cell r="AH328">
            <v>732.41431014989791</v>
          </cell>
          <cell r="AI328">
            <v>848.68656290987315</v>
          </cell>
          <cell r="AJ328">
            <v>821.36327921524435</v>
          </cell>
          <cell r="AK328">
            <v>835.34204423132576</v>
          </cell>
          <cell r="AL328">
            <v>829.33639660744893</v>
          </cell>
          <cell r="AM328">
            <v>901.07626856059107</v>
          </cell>
          <cell r="AN328">
            <v>927.85570504975112</v>
          </cell>
          <cell r="AO328">
            <v>953.67687675528907</v>
          </cell>
          <cell r="AP328">
            <v>993.81233545162559</v>
          </cell>
          <cell r="AQ328">
            <v>976.52054816370958</v>
          </cell>
          <cell r="AR328">
            <v>859.09653906999995</v>
          </cell>
          <cell r="AS328">
            <v>754.00151675430777</v>
          </cell>
          <cell r="AT328">
            <v>771.44542873049829</v>
          </cell>
          <cell r="AU328">
            <v>704.86074462683268</v>
          </cell>
          <cell r="AV328">
            <v>727.5643321901033</v>
          </cell>
          <cell r="AW328">
            <v>862.38075377407949</v>
          </cell>
          <cell r="AX328">
            <v>883.45693403064718</v>
          </cell>
          <cell r="AY328">
            <v>898.81156897975166</v>
          </cell>
          <cell r="AZ328">
            <v>1032.0454913753831</v>
          </cell>
          <cell r="BA328">
            <v>1522.7434495267926</v>
          </cell>
          <cell r="BB328">
            <v>1650.5045577775818</v>
          </cell>
          <cell r="BC328">
            <v>1808.6082818523018</v>
          </cell>
          <cell r="BD328" t="str">
            <v>.</v>
          </cell>
          <cell r="BE328" t="str">
            <v>.</v>
          </cell>
          <cell r="BF328" t="str">
            <v>.</v>
          </cell>
          <cell r="BG328" t="str">
            <v>.</v>
          </cell>
        </row>
        <row r="329">
          <cell r="D329" t="str">
            <v>.</v>
          </cell>
          <cell r="E329" t="str">
            <v>.</v>
          </cell>
          <cell r="F329" t="str">
            <v>.</v>
          </cell>
          <cell r="G329" t="str">
            <v>.</v>
          </cell>
          <cell r="H329" t="str">
            <v>.</v>
          </cell>
          <cell r="I329" t="str">
            <v>.</v>
          </cell>
          <cell r="J329" t="str">
            <v>.</v>
          </cell>
          <cell r="K329" t="str">
            <v>.</v>
          </cell>
          <cell r="L329" t="str">
            <v>.</v>
          </cell>
          <cell r="M329" t="str">
            <v>.</v>
          </cell>
          <cell r="N329" t="str">
            <v>.</v>
          </cell>
          <cell r="O329" t="str">
            <v>.</v>
          </cell>
          <cell r="P329" t="str">
            <v>.</v>
          </cell>
          <cell r="Q329" t="str">
            <v>.</v>
          </cell>
          <cell r="R329" t="str">
            <v>.</v>
          </cell>
          <cell r="S329" t="str">
            <v>.</v>
          </cell>
          <cell r="T329" t="str">
            <v>.</v>
          </cell>
          <cell r="U329" t="str">
            <v>.</v>
          </cell>
          <cell r="V329" t="str">
            <v>.</v>
          </cell>
          <cell r="W329" t="str">
            <v>.</v>
          </cell>
          <cell r="X329" t="str">
            <v>.</v>
          </cell>
          <cell r="Y329" t="str">
            <v>.</v>
          </cell>
          <cell r="Z329" t="str">
            <v>.</v>
          </cell>
          <cell r="AA329">
            <v>266.62333441663958</v>
          </cell>
          <cell r="AB329">
            <v>324.5436105476673</v>
          </cell>
          <cell r="AC329">
            <v>435.23037054487935</v>
          </cell>
          <cell r="AD329">
            <v>437.54485548378676</v>
          </cell>
          <cell r="AE329">
            <v>413.53313898143733</v>
          </cell>
          <cell r="AF329">
            <v>397.62353475434958</v>
          </cell>
          <cell r="AG329">
            <v>478.53767734779382</v>
          </cell>
          <cell r="AH329">
            <v>508.99635938492645</v>
          </cell>
          <cell r="AI329">
            <v>602.00190195680796</v>
          </cell>
          <cell r="AJ329">
            <v>636.97491788390539</v>
          </cell>
          <cell r="AK329">
            <v>818.47700443887834</v>
          </cell>
          <cell r="AL329">
            <v>945.66357725942112</v>
          </cell>
          <cell r="AM329">
            <v>1054.1818477699835</v>
          </cell>
          <cell r="AN329">
            <v>1126.9804754813301</v>
          </cell>
          <cell r="AO329">
            <v>1278.0407353665319</v>
          </cell>
          <cell r="AP329">
            <v>1465.8168506079087</v>
          </cell>
          <cell r="AQ329">
            <v>1350.0096206015139</v>
          </cell>
          <cell r="AR329">
            <v>1137.8008596384345</v>
          </cell>
          <cell r="AS329">
            <v>1065.4410769583651</v>
          </cell>
          <cell r="AT329">
            <v>1020.2370633431839</v>
          </cell>
          <cell r="AU329">
            <v>968.29031232322802</v>
          </cell>
          <cell r="AV329">
            <v>997.12222004259957</v>
          </cell>
          <cell r="AW329">
            <v>986.47369697398938</v>
          </cell>
          <cell r="AX329">
            <v>1003.406770527406</v>
          </cell>
          <cell r="AY329">
            <v>1053.2700009833054</v>
          </cell>
          <cell r="AZ329">
            <v>1315.567731880813</v>
          </cell>
          <cell r="BA329">
            <v>1949.446455385696</v>
          </cell>
          <cell r="BB329">
            <v>2206.6733468766797</v>
          </cell>
          <cell r="BC329">
            <v>2480.532642059004</v>
          </cell>
          <cell r="BD329" t="str">
            <v>.</v>
          </cell>
          <cell r="BE329" t="str">
            <v>.</v>
          </cell>
          <cell r="BF329" t="str">
            <v>.</v>
          </cell>
          <cell r="BG329" t="str">
            <v>.</v>
          </cell>
        </row>
        <row r="330">
          <cell r="D330" t="str">
            <v>.</v>
          </cell>
          <cell r="E330" t="str">
            <v>.</v>
          </cell>
          <cell r="F330" t="str">
            <v>.</v>
          </cell>
          <cell r="G330" t="str">
            <v>.</v>
          </cell>
          <cell r="H330" t="str">
            <v>.</v>
          </cell>
          <cell r="I330" t="str">
            <v>.</v>
          </cell>
          <cell r="J330" t="str">
            <v>.</v>
          </cell>
          <cell r="K330" t="str">
            <v>.</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v>
          </cell>
          <cell r="X330" t="str">
            <v>.</v>
          </cell>
          <cell r="Y330" t="str">
            <v>.</v>
          </cell>
          <cell r="Z330" t="str">
            <v>.</v>
          </cell>
          <cell r="AA330">
            <v>804.41340824711631</v>
          </cell>
          <cell r="AB330">
            <v>898.8521876030776</v>
          </cell>
          <cell r="AC330">
            <v>1017.0872870662007</v>
          </cell>
          <cell r="AD330">
            <v>1009.9219327976294</v>
          </cell>
          <cell r="AE330">
            <v>998.19016094758138</v>
          </cell>
          <cell r="AF330">
            <v>958.08224724088279</v>
          </cell>
          <cell r="AG330">
            <v>862.57731360320543</v>
          </cell>
          <cell r="AH330">
            <v>970.02093920918867</v>
          </cell>
          <cell r="AI330">
            <v>1124.0137247995142</v>
          </cell>
          <cell r="AJ330">
            <v>1087.8263415869735</v>
          </cell>
          <cell r="AK330">
            <v>1106.3400360655926</v>
          </cell>
          <cell r="AL330">
            <v>1098.3860626547234</v>
          </cell>
          <cell r="AM330">
            <v>1193.3994683273838</v>
          </cell>
          <cell r="AN330">
            <v>1228.8665718161064</v>
          </cell>
          <cell r="AO330">
            <v>1263.0645344749209</v>
          </cell>
          <cell r="AP330">
            <v>1316.2205621503551</v>
          </cell>
          <cell r="AQ330">
            <v>1293.3190492864176</v>
          </cell>
          <cell r="AR330">
            <v>1137.8008596384345</v>
          </cell>
          <cell r="AS330">
            <v>998.6113724313725</v>
          </cell>
          <cell r="AT330">
            <v>1021.7143616058516</v>
          </cell>
          <cell r="AU330">
            <v>933.52856715029827</v>
          </cell>
          <cell r="AV330">
            <v>963.59755273174403</v>
          </cell>
          <cell r="AW330">
            <v>1142.1505248315734</v>
          </cell>
          <cell r="AX330">
            <v>1170.0641467858381</v>
          </cell>
          <cell r="AY330">
            <v>1190.4000648695474</v>
          </cell>
          <cell r="AZ330">
            <v>1366.8571503547885</v>
          </cell>
          <cell r="BA330">
            <v>2016.7451818115258</v>
          </cell>
          <cell r="BB330">
            <v>2185.9539868585944</v>
          </cell>
          <cell r="BC330">
            <v>2395.3490256967111</v>
          </cell>
          <cell r="BD330" t="str">
            <v>.</v>
          </cell>
          <cell r="BE330" t="str">
            <v>.</v>
          </cell>
          <cell r="BF330" t="str">
            <v>.</v>
          </cell>
          <cell r="BG330" t="str">
            <v>.</v>
          </cell>
        </row>
        <row r="331">
          <cell r="D331" t="str">
            <v>.</v>
          </cell>
          <cell r="E331" t="str">
            <v>.</v>
          </cell>
          <cell r="F331" t="str">
            <v>.</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t="str">
            <v>.</v>
          </cell>
          <cell r="X331" t="str">
            <v>.</v>
          </cell>
          <cell r="Y331" t="str">
            <v>.</v>
          </cell>
          <cell r="Z331" t="str">
            <v>.</v>
          </cell>
          <cell r="AA331">
            <v>1.9386705866528584</v>
          </cell>
          <cell r="AB331">
            <v>2.0396979919823006</v>
          </cell>
          <cell r="AC331">
            <v>2.1805780745844707</v>
          </cell>
          <cell r="AD331">
            <v>2.0281695543143554</v>
          </cell>
          <cell r="AE331">
            <v>1.8899365801800767</v>
          </cell>
          <cell r="AF331">
            <v>1.7440304767193839</v>
          </cell>
          <cell r="AG331">
            <v>1.5734060954270941</v>
          </cell>
          <cell r="AH331">
            <v>1.7482347030399863</v>
          </cell>
          <cell r="AI331">
            <v>1.9607430767525942</v>
          </cell>
          <cell r="AJ331">
            <v>1.8155058141006708</v>
          </cell>
          <cell r="AK331">
            <v>1.7514953146717844</v>
          </cell>
          <cell r="AL331">
            <v>1.6520257023534599</v>
          </cell>
          <cell r="AM331">
            <v>1.681418547106488</v>
          </cell>
          <cell r="AN331">
            <v>1.5964436868209992</v>
          </cell>
          <cell r="AO331">
            <v>1.4809360712924906</v>
          </cell>
          <cell r="AP331">
            <v>1.4610096031809627</v>
          </cell>
          <cell r="AQ331">
            <v>1.5178974735212989</v>
          </cell>
          <cell r="AR331">
            <v>1.2712799882452694</v>
          </cell>
          <cell r="AS331">
            <v>1.0851697142906902</v>
          </cell>
          <cell r="AT331">
            <v>1.0921762561872352</v>
          </cell>
          <cell r="AU331">
            <v>0.98325197269786335</v>
          </cell>
          <cell r="AV331">
            <v>0.98775595307576158</v>
          </cell>
          <cell r="AW331">
            <v>1.1273801648919228</v>
          </cell>
          <cell r="AX331">
            <v>1.1177703480073913</v>
          </cell>
          <cell r="AY331">
            <v>1.0998022838967054</v>
          </cell>
          <cell r="AZ331">
            <v>1.2136349979560421</v>
          </cell>
          <cell r="BA331">
            <v>1.7162074233902354</v>
          </cell>
          <cell r="BB331">
            <v>1.7954872642947335</v>
          </cell>
          <cell r="BC331">
            <v>1.8972828087054967</v>
          </cell>
          <cell r="BD331" t="str">
            <v>.</v>
          </cell>
          <cell r="BE331" t="str">
            <v>.</v>
          </cell>
          <cell r="BF331" t="str">
            <v>.</v>
          </cell>
          <cell r="BG331" t="str">
            <v>.</v>
          </cell>
        </row>
        <row r="332">
          <cell r="D332" t="str">
            <v>.</v>
          </cell>
          <cell r="E332" t="str">
            <v>.</v>
          </cell>
          <cell r="F332" t="str">
            <v>.</v>
          </cell>
          <cell r="G332" t="str">
            <v>.</v>
          </cell>
          <cell r="H332" t="str">
            <v>.</v>
          </cell>
          <cell r="I332" t="str">
            <v>.</v>
          </cell>
          <cell r="J332" t="str">
            <v>.</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t="str">
            <v>.</v>
          </cell>
          <cell r="X332" t="str">
            <v>.</v>
          </cell>
          <cell r="Y332" t="str">
            <v>.</v>
          </cell>
          <cell r="Z332" t="str">
            <v>.</v>
          </cell>
          <cell r="AA332" t="str">
            <v>.</v>
          </cell>
          <cell r="AB332">
            <v>11.740080210964067</v>
          </cell>
          <cell r="AC332">
            <v>13.154009201269723</v>
          </cell>
          <cell r="AD332">
            <v>-0.70449747624313774</v>
          </cell>
          <cell r="AE332">
            <v>-1.1616513582935362</v>
          </cell>
          <cell r="AF332">
            <v>-4.0180634187602315</v>
          </cell>
          <cell r="AG332">
            <v>-9.9683439404827379</v>
          </cell>
          <cell r="AH332">
            <v>12.456115401083734</v>
          </cell>
          <cell r="AI332">
            <v>15.875202211188189</v>
          </cell>
          <cell r="AJ332">
            <v>-3.2194787673962999</v>
          </cell>
          <cell r="AK332">
            <v>1.7018979749663377</v>
          </cell>
          <cell r="AL332">
            <v>-0.71894473232257949</v>
          </cell>
          <cell r="AM332">
            <v>8.6502741525160474</v>
          </cell>
          <cell r="AN332">
            <v>2.9719389383030093</v>
          </cell>
          <cell r="AO332">
            <v>2.782886559301101</v>
          </cell>
          <cell r="AP332">
            <v>4.2084965751597148</v>
          </cell>
          <cell r="AQ332">
            <v>-1.7399449243159171</v>
          </cell>
          <cell r="AR332">
            <v>-12.024735097947371</v>
          </cell>
          <cell r="AS332">
            <v>-12.233202851621417</v>
          </cell>
          <cell r="AT332">
            <v>2.3135115233295478</v>
          </cell>
          <cell r="AU332">
            <v>-8.6311593307693002</v>
          </cell>
          <cell r="AV332">
            <v>3.2210032600539229</v>
          </cell>
          <cell r="AW332">
            <v>18.529828307849261</v>
          </cell>
          <cell r="AX332">
            <v>2.4439529945828431</v>
          </cell>
          <cell r="AY332">
            <v>1.7380173676436295</v>
          </cell>
          <cell r="AZ332">
            <v>14.823343066986382</v>
          </cell>
          <cell r="BA332">
            <v>47.546155886739804</v>
          </cell>
          <cell r="BB332">
            <v>8.3901926020756967</v>
          </cell>
          <cell r="BC332">
            <v>9.5791146610105784</v>
          </cell>
          <cell r="BD332" t="str">
            <v>.</v>
          </cell>
          <cell r="BE332" t="str">
            <v>.</v>
          </cell>
          <cell r="BF332" t="str">
            <v>.</v>
          </cell>
          <cell r="BG332" t="str">
            <v>.</v>
          </cell>
        </row>
        <row r="333">
          <cell r="D333" t="str">
            <v>.</v>
          </cell>
          <cell r="E333" t="str">
            <v>.</v>
          </cell>
          <cell r="F333" t="str">
            <v>.</v>
          </cell>
          <cell r="G333" t="str">
            <v>.</v>
          </cell>
          <cell r="H333" t="str">
            <v>.</v>
          </cell>
          <cell r="I333" t="str">
            <v>.</v>
          </cell>
          <cell r="J333" t="str">
            <v>.</v>
          </cell>
          <cell r="K333" t="str">
            <v>.</v>
          </cell>
          <cell r="L333" t="str">
            <v>.</v>
          </cell>
          <cell r="M333" t="str">
            <v>.</v>
          </cell>
          <cell r="N333" t="str">
            <v>.</v>
          </cell>
          <cell r="O333" t="str">
            <v>.</v>
          </cell>
          <cell r="P333" t="str">
            <v>.</v>
          </cell>
          <cell r="Q333" t="str">
            <v>.</v>
          </cell>
          <cell r="R333" t="str">
            <v>.</v>
          </cell>
          <cell r="S333" t="str">
            <v>.</v>
          </cell>
          <cell r="T333" t="str">
            <v>.</v>
          </cell>
          <cell r="U333" t="str">
            <v>.</v>
          </cell>
          <cell r="V333" t="str">
            <v>.</v>
          </cell>
          <cell r="W333" t="str">
            <v>.</v>
          </cell>
          <cell r="X333" t="str">
            <v>.</v>
          </cell>
          <cell r="Y333" t="str">
            <v>.</v>
          </cell>
          <cell r="Z333">
            <v>40718.843893790581</v>
          </cell>
          <cell r="AA333">
            <v>41493.042386120236</v>
          </cell>
          <cell r="AB333">
            <v>44067.905696642832</v>
          </cell>
          <cell r="AC333">
            <v>46643.011727980258</v>
          </cell>
          <cell r="AD333">
            <v>49794.748700832584</v>
          </cell>
          <cell r="AE333">
            <v>52816.066497452106</v>
          </cell>
          <cell r="AF333">
            <v>54934.948673780491</v>
          </cell>
          <cell r="AG333">
            <v>54822.293882690385</v>
          </cell>
          <cell r="AH333">
            <v>55485.738701012502</v>
          </cell>
          <cell r="AI333">
            <v>57325.905577650643</v>
          </cell>
          <cell r="AJ333">
            <v>59918.637171968483</v>
          </cell>
          <cell r="AK333">
            <v>63165.45792604141</v>
          </cell>
          <cell r="AL333">
            <v>66487.22602136113</v>
          </cell>
          <cell r="AM333">
            <v>70975.752609668532</v>
          </cell>
          <cell r="AN333">
            <v>76975.253305874532</v>
          </cell>
          <cell r="AO333">
            <v>85288.255108309866</v>
          </cell>
          <cell r="AP333">
            <v>90089.795391120788</v>
          </cell>
          <cell r="AQ333">
            <v>85204.638116045331</v>
          </cell>
          <cell r="AR333">
            <v>89500.414555327472</v>
          </cell>
          <cell r="AS333">
            <v>92023.520310286622</v>
          </cell>
          <cell r="AT333">
            <v>93548.486869018321</v>
          </cell>
          <cell r="AU333">
            <v>94942.964069410082</v>
          </cell>
          <cell r="AV333">
            <v>97554.213642672461</v>
          </cell>
          <cell r="AW333">
            <v>101310.14899850279</v>
          </cell>
          <cell r="AX333">
            <v>104678.40275703048</v>
          </cell>
          <cell r="AY333">
            <v>108237.64255624614</v>
          </cell>
          <cell r="AZ333">
            <v>112625.06047178908</v>
          </cell>
          <cell r="BA333">
            <v>117511.73863515878</v>
          </cell>
          <cell r="BB333">
            <v>121747.11736077037</v>
          </cell>
          <cell r="BC333">
            <v>126251.55378554457</v>
          </cell>
          <cell r="BD333">
            <v>130669.77455436763</v>
          </cell>
          <cell r="BE333">
            <v>135113.1968226225</v>
          </cell>
          <cell r="BF333">
            <v>139482.69779590596</v>
          </cell>
          <cell r="BG333" t="str">
            <v>.</v>
          </cell>
        </row>
        <row r="334">
          <cell r="D334" t="str">
            <v>.</v>
          </cell>
          <cell r="E334" t="str">
            <v>.</v>
          </cell>
          <cell r="F334" t="str">
            <v>.</v>
          </cell>
          <cell r="G334" t="str">
            <v>.</v>
          </cell>
          <cell r="H334" t="str">
            <v>.</v>
          </cell>
          <cell r="I334" t="str">
            <v>.</v>
          </cell>
          <cell r="J334" t="str">
            <v>.</v>
          </cell>
          <cell r="K334" t="str">
            <v>.</v>
          </cell>
          <cell r="L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v>7675.5364910851513</v>
          </cell>
          <cell r="AA334">
            <v>7792.120635891124</v>
          </cell>
          <cell r="AB334">
            <v>8241.7673224939372</v>
          </cell>
          <cell r="AC334">
            <v>8696.6028250910367</v>
          </cell>
          <cell r="AD334">
            <v>9266.466684810619</v>
          </cell>
          <cell r="AE334">
            <v>9810.7849579271551</v>
          </cell>
          <cell r="AF334">
            <v>10190.424622838091</v>
          </cell>
          <cell r="AG334">
            <v>10160.536785032718</v>
          </cell>
          <cell r="AH334">
            <v>10273.80500694586</v>
          </cell>
          <cell r="AI334">
            <v>10656.30372498167</v>
          </cell>
          <cell r="AJ334">
            <v>11140.067818372696</v>
          </cell>
          <cell r="AK334">
            <v>11742.253761349726</v>
          </cell>
          <cell r="AL334">
            <v>12352.801748928188</v>
          </cell>
          <cell r="AM334">
            <v>13175.131816685885</v>
          </cell>
          <cell r="AN334">
            <v>14278.685884018782</v>
          </cell>
          <cell r="AO334">
            <v>15804.15988457666</v>
          </cell>
          <cell r="AP334">
            <v>16665.210603145624</v>
          </cell>
          <cell r="AQ334">
            <v>15726.912619984148</v>
          </cell>
          <cell r="AR334">
            <v>16482.672013902004</v>
          </cell>
          <cell r="AS334">
            <v>17047.365541831809</v>
          </cell>
          <cell r="AT334">
            <v>17303.785561476383</v>
          </cell>
          <cell r="AU334">
            <v>17539.795205990111</v>
          </cell>
          <cell r="AV334">
            <v>18003.719834664975</v>
          </cell>
          <cell r="AW334">
            <v>18683.832615993269</v>
          </cell>
          <cell r="AX334">
            <v>19274.936594476709</v>
          </cell>
          <cell r="AY334">
            <v>19902.519396138472</v>
          </cell>
          <cell r="AZ334">
            <v>20676.247940126315</v>
          </cell>
          <cell r="BA334">
            <v>21541.892023718483</v>
          </cell>
          <cell r="BB334">
            <v>22289.422987289108</v>
          </cell>
          <cell r="BC334">
            <v>23076.077153844613</v>
          </cell>
          <cell r="BD334">
            <v>23844.41539368654</v>
          </cell>
          <cell r="BE334">
            <v>24614.825682923019</v>
          </cell>
          <cell r="BF334">
            <v>25390.542498000406</v>
          </cell>
          <cell r="BG334" t="str">
            <v>.</v>
          </cell>
        </row>
        <row r="335">
          <cell r="D335" t="str">
            <v>.</v>
          </cell>
          <cell r="E335" t="str">
            <v>.</v>
          </cell>
          <cell r="F335" t="str">
            <v>.</v>
          </cell>
          <cell r="G335" t="str">
            <v>.</v>
          </cell>
          <cell r="H335" t="str">
            <v>.</v>
          </cell>
          <cell r="I335" t="str">
            <v>.</v>
          </cell>
          <cell r="J335" t="str">
            <v>.</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t="str">
            <v>.</v>
          </cell>
          <cell r="Y335" t="str">
            <v>.</v>
          </cell>
          <cell r="Z335" t="str">
            <v>.</v>
          </cell>
          <cell r="AA335">
            <v>151.06355084452886</v>
          </cell>
          <cell r="AB335">
            <v>168.10716258076224</v>
          </cell>
          <cell r="AC335">
            <v>189.63621443762878</v>
          </cell>
          <cell r="AD335">
            <v>187.93965606201178</v>
          </cell>
          <cell r="AE335">
            <v>185.41761372266984</v>
          </cell>
          <cell r="AF335">
            <v>177.72411112941262</v>
          </cell>
          <cell r="AG335">
            <v>159.86650510381688</v>
          </cell>
          <cell r="AH335">
            <v>179.61022445408719</v>
          </cell>
          <cell r="AI335">
            <v>208.94273752530691</v>
          </cell>
          <cell r="AJ335">
            <v>202.24857893731405</v>
          </cell>
          <cell r="AK335">
            <v>205.6650244669118</v>
          </cell>
          <cell r="AL335">
            <v>204.07145985306138</v>
          </cell>
          <cell r="AM335">
            <v>221.52910997148442</v>
          </cell>
          <cell r="AN335">
            <v>227.951179356419</v>
          </cell>
          <cell r="AO335">
            <v>234.04950449543341</v>
          </cell>
          <cell r="AP335">
            <v>243.4803273022896</v>
          </cell>
          <cell r="AQ335">
            <v>238.7184093216417</v>
          </cell>
          <cell r="AR335">
            <v>209.5409108408397</v>
          </cell>
          <cell r="AS335">
            <v>184.9928479443858</v>
          </cell>
          <cell r="AT335">
            <v>188.98783732400014</v>
          </cell>
          <cell r="AU335">
            <v>172.460382370063</v>
          </cell>
          <cell r="AV335">
            <v>177.83281444198494</v>
          </cell>
          <cell r="AW335">
            <v>210.63782295431579</v>
          </cell>
          <cell r="AX335">
            <v>215.44952585028631</v>
          </cell>
          <cell r="AY335">
            <v>218.88836287171574</v>
          </cell>
          <cell r="AZ335">
            <v>250.9341812655382</v>
          </cell>
          <cell r="BA335">
            <v>369.70355004976562</v>
          </cell>
          <cell r="BB335">
            <v>400.20375102155862</v>
          </cell>
          <cell r="BC335">
            <v>437.81844476351057</v>
          </cell>
          <cell r="BD335" t="str">
            <v>.</v>
          </cell>
          <cell r="BE335" t="str">
            <v>.</v>
          </cell>
          <cell r="BF335" t="str">
            <v>.</v>
          </cell>
          <cell r="BG335" t="str">
            <v>.</v>
          </cell>
        </row>
        <row r="336">
          <cell r="D336" t="str">
            <v>.</v>
          </cell>
          <cell r="E336" t="str">
            <v>.</v>
          </cell>
          <cell r="F336" t="str">
            <v>.</v>
          </cell>
          <cell r="G336" t="str">
            <v>.</v>
          </cell>
          <cell r="H336" t="str">
            <v>.</v>
          </cell>
          <cell r="I336" t="str">
            <v>.</v>
          </cell>
          <cell r="J336" t="str">
            <v>.</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v>47000</v>
          </cell>
          <cell r="AB336">
            <v>47000</v>
          </cell>
          <cell r="AC336">
            <v>43000</v>
          </cell>
          <cell r="AD336">
            <v>40600</v>
          </cell>
          <cell r="AE336">
            <v>41200</v>
          </cell>
          <cell r="AF336">
            <v>45450</v>
          </cell>
          <cell r="AG336">
            <v>44930</v>
          </cell>
          <cell r="AH336">
            <v>42042</v>
          </cell>
          <cell r="AI336">
            <v>29497</v>
          </cell>
          <cell r="AJ336">
            <v>29071</v>
          </cell>
          <cell r="AK336">
            <v>18401</v>
          </cell>
          <cell r="AL336">
            <v>18170</v>
          </cell>
          <cell r="AM336">
            <v>15072</v>
          </cell>
          <cell r="AN336">
            <v>14516</v>
          </cell>
          <cell r="AO336">
            <v>14452</v>
          </cell>
          <cell r="AP336">
            <v>14776</v>
          </cell>
          <cell r="AQ336">
            <v>14518</v>
          </cell>
          <cell r="AR336">
            <v>14345</v>
          </cell>
          <cell r="AS336">
            <v>12917</v>
          </cell>
          <cell r="AT336">
            <v>12743</v>
          </cell>
          <cell r="AU336">
            <v>12284</v>
          </cell>
          <cell r="AV336">
            <v>12421</v>
          </cell>
          <cell r="AW336">
            <v>12442</v>
          </cell>
          <cell r="AX336">
            <v>12168</v>
          </cell>
          <cell r="AY336">
            <v>12200</v>
          </cell>
          <cell r="AZ336">
            <v>12581</v>
          </cell>
          <cell r="BA336">
            <v>13281</v>
          </cell>
          <cell r="BB336">
            <v>13799</v>
          </cell>
          <cell r="BC336">
            <v>14561</v>
          </cell>
          <cell r="BD336">
            <v>15361</v>
          </cell>
          <cell r="BE336">
            <v>15761</v>
          </cell>
          <cell r="BF336" t="str">
            <v>.</v>
          </cell>
          <cell r="BG336" t="str">
            <v>.</v>
          </cell>
        </row>
        <row r="337">
          <cell r="D337" t="str">
            <v>.</v>
          </cell>
          <cell r="E337" t="str">
            <v>.</v>
          </cell>
          <cell r="F337" t="str">
            <v>.</v>
          </cell>
          <cell r="G337" t="str">
            <v>.</v>
          </cell>
          <cell r="H337" t="str">
            <v>.</v>
          </cell>
          <cell r="I337" t="str">
            <v>.</v>
          </cell>
          <cell r="J337" t="str">
            <v>.</v>
          </cell>
          <cell r="K337" t="str">
            <v>.</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v>
          </cell>
          <cell r="X337" t="str">
            <v>.</v>
          </cell>
          <cell r="Y337" t="str">
            <v>.</v>
          </cell>
          <cell r="Z337" t="str">
            <v>.</v>
          </cell>
          <cell r="AA337">
            <v>1.0230179028132993</v>
          </cell>
          <cell r="AB337">
            <v>1.875</v>
          </cell>
          <cell r="AC337">
            <v>1.4846891432106404</v>
          </cell>
          <cell r="AD337">
            <v>5.7678337934040398</v>
          </cell>
          <cell r="AE337">
            <v>2.3000000000000003</v>
          </cell>
          <cell r="AF337">
            <v>5.8000000000000007</v>
          </cell>
          <cell r="AG337">
            <v>4.5824215860375377</v>
          </cell>
          <cell r="AH337">
            <v>2.2583523346882122</v>
          </cell>
          <cell r="AI337">
            <v>10.907107394955164</v>
          </cell>
          <cell r="AJ337">
            <v>6.6045220150733845</v>
          </cell>
          <cell r="AK337">
            <v>8.6759740250823558</v>
          </cell>
          <cell r="AL337">
            <v>10.358113922734843</v>
          </cell>
          <cell r="AM337">
            <v>14.763991891130953</v>
          </cell>
          <cell r="AN337">
            <v>12.679781983688311</v>
          </cell>
          <cell r="AO337">
            <v>16.184532201650995</v>
          </cell>
          <cell r="AP337">
            <v>14.622923782000756</v>
          </cell>
          <cell r="AQ337">
            <v>13.234379818592195</v>
          </cell>
          <cell r="AR337">
            <v>9.8076288482329304</v>
          </cell>
          <cell r="AS337">
            <v>7.1450561221448643</v>
          </cell>
          <cell r="AT337">
            <v>9.5551724718350979</v>
          </cell>
          <cell r="AU337">
            <v>7.3858800217374405</v>
          </cell>
          <cell r="AV337">
            <v>11.123478605480797</v>
          </cell>
          <cell r="AW337">
            <v>18.279322720218754</v>
          </cell>
          <cell r="AX337">
            <v>15.319957031336747</v>
          </cell>
          <cell r="AY337">
            <v>17.738436315939168</v>
          </cell>
          <cell r="AZ337">
            <v>22.26568490765127</v>
          </cell>
          <cell r="BA337">
            <v>41.683401989252772</v>
          </cell>
          <cell r="BB337">
            <v>37.132125356549146</v>
          </cell>
          <cell r="BC337">
            <v>30.796148112480331</v>
          </cell>
          <cell r="BD337" t="str">
            <v>.</v>
          </cell>
          <cell r="BE337" t="str">
            <v>.</v>
          </cell>
          <cell r="BF337" t="str">
            <v>.</v>
          </cell>
          <cell r="BG337" t="str">
            <v>.</v>
          </cell>
        </row>
        <row r="338">
          <cell r="D338" t="str">
            <v>.</v>
          </cell>
          <cell r="E338" t="str">
            <v>.</v>
          </cell>
          <cell r="F338" t="str">
            <v>.</v>
          </cell>
          <cell r="G338" t="str">
            <v>.</v>
          </cell>
          <cell r="H338" t="str">
            <v>.</v>
          </cell>
          <cell r="I338" t="str">
            <v>.</v>
          </cell>
          <cell r="J338" t="str">
            <v>.</v>
          </cell>
          <cell r="K338" t="str">
            <v>.</v>
          </cell>
          <cell r="L338" t="str">
            <v>.</v>
          </cell>
          <cell r="M338" t="str">
            <v>.</v>
          </cell>
          <cell r="N338" t="str">
            <v>.</v>
          </cell>
          <cell r="O338" t="str">
            <v>.</v>
          </cell>
          <cell r="P338" t="str">
            <v>.</v>
          </cell>
          <cell r="Q338" t="str">
            <v>.</v>
          </cell>
          <cell r="R338" t="str">
            <v>.</v>
          </cell>
          <cell r="S338" t="str">
            <v>.</v>
          </cell>
          <cell r="T338" t="str">
            <v>.</v>
          </cell>
          <cell r="U338" t="str">
            <v>.</v>
          </cell>
          <cell r="V338" t="str">
            <v>.</v>
          </cell>
          <cell r="W338" t="str">
            <v>.</v>
          </cell>
          <cell r="X338" t="str">
            <v>.</v>
          </cell>
          <cell r="Y338" t="str">
            <v>.</v>
          </cell>
          <cell r="Z338" t="str">
            <v>.</v>
          </cell>
          <cell r="AA338">
            <v>39.37401047375473</v>
          </cell>
          <cell r="AB338">
            <v>36.855769230769234</v>
          </cell>
          <cell r="AC338">
            <v>29.918032786885256</v>
          </cell>
          <cell r="AD338">
            <v>40.803428737469133</v>
          </cell>
          <cell r="AE338">
            <v>43.904719908095124</v>
          </cell>
          <cell r="AF338">
            <v>47.730000000000004</v>
          </cell>
          <cell r="AG338">
            <v>50.344782736254331</v>
          </cell>
          <cell r="AH338">
            <v>42.095406328577731</v>
          </cell>
          <cell r="AI338">
            <v>47.356449332068884</v>
          </cell>
          <cell r="AJ338">
            <v>53.545707662350885</v>
          </cell>
          <cell r="AK338">
            <v>53.311472438382353</v>
          </cell>
          <cell r="AL338">
            <v>50.645454075936719</v>
          </cell>
          <cell r="AM338">
            <v>46.650314224549255</v>
          </cell>
          <cell r="AN338">
            <v>49.088845970093885</v>
          </cell>
          <cell r="AO338">
            <v>51.519807524480228</v>
          </cell>
          <cell r="AP338">
            <v>51.657590883880403</v>
          </cell>
          <cell r="AQ338">
            <v>55.818052052223329</v>
          </cell>
          <cell r="AR338">
            <v>62.392448139792265</v>
          </cell>
          <cell r="AS338">
            <v>69.467657341431959</v>
          </cell>
          <cell r="AT338">
            <v>66.528726446512096</v>
          </cell>
          <cell r="AU338">
            <v>70.138796359637766</v>
          </cell>
          <cell r="AV338">
            <v>69.144879494001486</v>
          </cell>
          <cell r="AW338">
            <v>56.242535311474526</v>
          </cell>
          <cell r="AX338">
            <v>58.718358296818117</v>
          </cell>
          <cell r="AY338">
            <v>58.211853432908363</v>
          </cell>
          <cell r="AZ338">
            <v>54.744640281922521</v>
          </cell>
          <cell r="BA338">
            <v>40.61315911824542</v>
          </cell>
          <cell r="BB338">
            <v>37.555579594091284</v>
          </cell>
          <cell r="BC338">
            <v>33.825623957696088</v>
          </cell>
          <cell r="BD338" t="str">
            <v>.</v>
          </cell>
          <cell r="BE338" t="str">
            <v>.</v>
          </cell>
          <cell r="BF338" t="str">
            <v>.</v>
          </cell>
          <cell r="BG338" t="str">
            <v>.</v>
          </cell>
        </row>
        <row r="339">
          <cell r="D339" t="str">
            <v>.</v>
          </cell>
          <cell r="E339" t="str">
            <v>.</v>
          </cell>
          <cell r="F339" t="str">
            <v>.</v>
          </cell>
          <cell r="G339" t="str">
            <v>.</v>
          </cell>
          <cell r="H339" t="str">
            <v>.</v>
          </cell>
          <cell r="I339" t="str">
            <v>.</v>
          </cell>
          <cell r="J339" t="str">
            <v>.</v>
          </cell>
          <cell r="K339" t="str">
            <v>.</v>
          </cell>
          <cell r="L339" t="str">
            <v>.</v>
          </cell>
          <cell r="M339" t="str">
            <v>.</v>
          </cell>
          <cell r="N339" t="str">
            <v>.</v>
          </cell>
          <cell r="O339" t="str">
            <v>.</v>
          </cell>
          <cell r="P339" t="str">
            <v>.</v>
          </cell>
          <cell r="Q339" t="str">
            <v>.</v>
          </cell>
          <cell r="R339" t="str">
            <v>.</v>
          </cell>
          <cell r="S339" t="str">
            <v>.</v>
          </cell>
          <cell r="T339" t="str">
            <v>.</v>
          </cell>
          <cell r="U339" t="str">
            <v>.</v>
          </cell>
          <cell r="V339" t="str">
            <v>.</v>
          </cell>
          <cell r="W339" t="str">
            <v>.</v>
          </cell>
          <cell r="X339" t="str">
            <v>.</v>
          </cell>
          <cell r="Y339" t="str">
            <v>.</v>
          </cell>
          <cell r="Z339" t="str">
            <v>.</v>
          </cell>
          <cell r="AA339" t="str">
            <v>.</v>
          </cell>
          <cell r="AB339" t="str">
            <v>.</v>
          </cell>
          <cell r="AC339" t="str">
            <v>.</v>
          </cell>
          <cell r="AD339" t="str">
            <v>.</v>
          </cell>
          <cell r="AE339" t="str">
            <v>.</v>
          </cell>
          <cell r="AF339" t="str">
            <v>.</v>
          </cell>
          <cell r="AG339">
            <v>4.0597234200259988</v>
          </cell>
          <cell r="AH339">
            <v>3.9038546463945489</v>
          </cell>
          <cell r="AI339">
            <v>5.5381984362803491</v>
          </cell>
          <cell r="AJ339">
            <v>4.0970476296471743</v>
          </cell>
          <cell r="AK339">
            <v>5.1237159127266949</v>
          </cell>
          <cell r="AL339">
            <v>7.9348341751206792</v>
          </cell>
          <cell r="AM339">
            <v>6.7505512488120401</v>
          </cell>
          <cell r="AN339">
            <v>5.2116776400262639</v>
          </cell>
          <cell r="AO339">
            <v>2.4626013936280762</v>
          </cell>
          <cell r="AP339">
            <v>2.0300097922919531</v>
          </cell>
          <cell r="AQ339">
            <v>4.4922238075300305</v>
          </cell>
          <cell r="AR339">
            <v>4.2180358495248651</v>
          </cell>
          <cell r="AS339">
            <v>1.0093969806911869</v>
          </cell>
          <cell r="AT339">
            <v>0.36917742339720766</v>
          </cell>
          <cell r="AU339">
            <v>0.28823772189303315</v>
          </cell>
          <cell r="AV339">
            <v>0.57086071933812776</v>
          </cell>
          <cell r="AW339">
            <v>1.9908602606546211</v>
          </cell>
          <cell r="AX339">
            <v>3.7462184157517737</v>
          </cell>
          <cell r="AY339">
            <v>2.9713935827470515</v>
          </cell>
          <cell r="AZ339">
            <v>2.0035108990208119</v>
          </cell>
          <cell r="BA339">
            <v>1.9023006137856677</v>
          </cell>
          <cell r="BB339">
            <v>2.1734465250934933</v>
          </cell>
          <cell r="BC339">
            <v>1.9089777829044214</v>
          </cell>
          <cell r="BD339" t="str">
            <v>.</v>
          </cell>
          <cell r="BE339" t="str">
            <v>.</v>
          </cell>
          <cell r="BF339" t="str">
            <v>.</v>
          </cell>
          <cell r="BG339" t="str">
            <v>.</v>
          </cell>
        </row>
        <row r="340">
          <cell r="D340" t="str">
            <v>.</v>
          </cell>
          <cell r="E340" t="str">
            <v>.</v>
          </cell>
          <cell r="F340" t="str">
            <v>.</v>
          </cell>
          <cell r="G340" t="str">
            <v>.</v>
          </cell>
          <cell r="H340" t="str">
            <v>.</v>
          </cell>
          <cell r="I340" t="str">
            <v>.</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v>0</v>
          </cell>
          <cell r="AB340">
            <v>0</v>
          </cell>
          <cell r="AC340">
            <v>0</v>
          </cell>
          <cell r="AD340">
            <v>2.1792822896992591E-2</v>
          </cell>
          <cell r="AE340">
            <v>0</v>
          </cell>
          <cell r="AF340">
            <v>0</v>
          </cell>
          <cell r="AG340">
            <v>41.013072257682154</v>
          </cell>
          <cell r="AH340">
            <v>51.742386690339501</v>
          </cell>
          <cell r="AI340">
            <v>36.198244836695601</v>
          </cell>
          <cell r="AJ340">
            <v>35.752722692928565</v>
          </cell>
          <cell r="AK340">
            <v>32.888837623808598</v>
          </cell>
          <cell r="AL340">
            <v>31.06159782620777</v>
          </cell>
          <cell r="AM340">
            <v>31.835142635507751</v>
          </cell>
          <cell r="AN340">
            <v>33.019694406191533</v>
          </cell>
          <cell r="AO340">
            <v>29.833058880240703</v>
          </cell>
          <cell r="AP340">
            <v>31.689475541826887</v>
          </cell>
          <cell r="AQ340">
            <v>26.455344321654447</v>
          </cell>
          <cell r="AR340">
            <v>23.581887162449931</v>
          </cell>
          <cell r="AS340">
            <v>22.377889555731993</v>
          </cell>
          <cell r="AT340">
            <v>23.546923658255604</v>
          </cell>
          <cell r="AU340">
            <v>22.187085896731755</v>
          </cell>
          <cell r="AV340">
            <v>19.160781181179591</v>
          </cell>
          <cell r="AW340">
            <v>23.487281707652087</v>
          </cell>
          <cell r="AX340">
            <v>22.215466256093368</v>
          </cell>
          <cell r="AY340">
            <v>21.078316668405421</v>
          </cell>
          <cell r="AZ340">
            <v>20.986163911405395</v>
          </cell>
          <cell r="BA340">
            <v>15.801138278716145</v>
          </cell>
          <cell r="BB340">
            <v>23.138848524266059</v>
          </cell>
          <cell r="BC340">
            <v>33.469250146919151</v>
          </cell>
          <cell r="BD340" t="str">
            <v>.</v>
          </cell>
          <cell r="BE340" t="str">
            <v>.</v>
          </cell>
          <cell r="BF340" t="str">
            <v>.</v>
          </cell>
          <cell r="BG340" t="str">
            <v>.</v>
          </cell>
        </row>
        <row r="341">
          <cell r="D341" t="str">
            <v>.</v>
          </cell>
          <cell r="E341" t="str">
            <v>.</v>
          </cell>
          <cell r="F341" t="str">
            <v>.</v>
          </cell>
          <cell r="G341" t="str">
            <v>.</v>
          </cell>
          <cell r="H341" t="str">
            <v>.</v>
          </cell>
          <cell r="I341" t="str">
            <v>.</v>
          </cell>
          <cell r="J341" t="str">
            <v>.</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v>
          </cell>
          <cell r="X341" t="str">
            <v>.</v>
          </cell>
          <cell r="Y341" t="str">
            <v>.</v>
          </cell>
          <cell r="Z341">
            <v>87.268402603905869</v>
          </cell>
          <cell r="AA341">
            <v>103.00033383408447</v>
          </cell>
          <cell r="AB341">
            <v>125.45902186613255</v>
          </cell>
          <cell r="AC341">
            <v>158.30829577699885</v>
          </cell>
          <cell r="AD341">
            <v>162.22667334334835</v>
          </cell>
          <cell r="AE341">
            <v>205.72766744283092</v>
          </cell>
          <cell r="AF341">
            <v>208.49394925721916</v>
          </cell>
          <cell r="AG341">
            <v>208.46995493239859</v>
          </cell>
          <cell r="AH341">
            <v>206.63370055082623</v>
          </cell>
          <cell r="AI341">
            <v>275.00584209647803</v>
          </cell>
          <cell r="AJ341">
            <v>327.79031046569855</v>
          </cell>
          <cell r="AK341">
            <v>360.31547320981474</v>
          </cell>
          <cell r="AL341">
            <v>395.89759639459186</v>
          </cell>
          <cell r="AM341">
            <v>413.47020530796198</v>
          </cell>
          <cell r="AN341">
            <v>485.72792522116509</v>
          </cell>
          <cell r="AO341">
            <v>506.09500000000003</v>
          </cell>
          <cell r="AP341">
            <v>566.20100000000002</v>
          </cell>
          <cell r="AQ341">
            <v>575.05795883878795</v>
          </cell>
          <cell r="AR341">
            <v>582.95937181243175</v>
          </cell>
          <cell r="AS341">
            <v>478.85741500000006</v>
          </cell>
          <cell r="AT341">
            <v>422.96923300000003</v>
          </cell>
          <cell r="AU341">
            <v>381.65845883346577</v>
          </cell>
          <cell r="AV341">
            <v>366.45957585832969</v>
          </cell>
          <cell r="AW341">
            <v>361.37584000000004</v>
          </cell>
          <cell r="AX341">
            <v>406.16577132600008</v>
          </cell>
          <cell r="AY341">
            <v>422.27729596820001</v>
          </cell>
          <cell r="AZ341">
            <v>465.87692124964008</v>
          </cell>
          <cell r="BA341">
            <v>501.07247642974227</v>
          </cell>
          <cell r="BB341">
            <v>534.60834344054058</v>
          </cell>
          <cell r="BC341">
            <v>579.28847105329407</v>
          </cell>
          <cell r="BD341">
            <v>627.23619560795976</v>
          </cell>
          <cell r="BE341">
            <v>678.63960285904977</v>
          </cell>
          <cell r="BF341">
            <v>733.71560020023276</v>
          </cell>
          <cell r="BG341" t="str">
            <v>.</v>
          </cell>
        </row>
        <row r="342">
          <cell r="D342" t="str">
            <v>.</v>
          </cell>
          <cell r="E342" t="str">
            <v>.</v>
          </cell>
          <cell r="F342" t="str">
            <v>.</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cell r="T342" t="str">
            <v>.</v>
          </cell>
          <cell r="U342" t="str">
            <v>.</v>
          </cell>
          <cell r="V342" t="str">
            <v>.</v>
          </cell>
          <cell r="W342" t="str">
            <v>.</v>
          </cell>
          <cell r="X342" t="str">
            <v>.</v>
          </cell>
          <cell r="Y342" t="str">
            <v>.</v>
          </cell>
          <cell r="Z342">
            <v>387.95437951697835</v>
          </cell>
          <cell r="AA342">
            <v>334.03413580026103</v>
          </cell>
          <cell r="AB342">
            <v>331.89569550824626</v>
          </cell>
          <cell r="AC342">
            <v>340.50529255160205</v>
          </cell>
          <cell r="AD342">
            <v>313.26052395909778</v>
          </cell>
          <cell r="AE342">
            <v>366.38068582094223</v>
          </cell>
          <cell r="AF342">
            <v>345.74663043400591</v>
          </cell>
          <cell r="AG342">
            <v>324.3328610696895</v>
          </cell>
          <cell r="AH342">
            <v>304.86909383404571</v>
          </cell>
          <cell r="AI342">
            <v>373.37136596251293</v>
          </cell>
          <cell r="AJ342">
            <v>413.67837082006611</v>
          </cell>
          <cell r="AK342">
            <v>430.39025626433909</v>
          </cell>
          <cell r="AL342">
            <v>457.71425876370927</v>
          </cell>
          <cell r="AM342">
            <v>470.73326002763162</v>
          </cell>
          <cell r="AN342">
            <v>541.15638829922329</v>
          </cell>
          <cell r="AO342">
            <v>541.28340722788971</v>
          </cell>
          <cell r="AP342">
            <v>579.42351222719662</v>
          </cell>
          <cell r="AQ342">
            <v>569.38148001093145</v>
          </cell>
          <cell r="AR342">
            <v>582.95937181243175</v>
          </cell>
          <cell r="AS342">
            <v>473.55625584084095</v>
          </cell>
          <cell r="AT342">
            <v>416.37638725338536</v>
          </cell>
          <cell r="AU342">
            <v>369.78438186694456</v>
          </cell>
          <cell r="AV342">
            <v>352.27453595726007</v>
          </cell>
          <cell r="AW342">
            <v>343.87165334252074</v>
          </cell>
          <cell r="AX342">
            <v>383.6045109720805</v>
          </cell>
          <cell r="AY342">
            <v>392.5810086777185</v>
          </cell>
          <cell r="AZ342">
            <v>424.2680361730541</v>
          </cell>
          <cell r="BA342">
            <v>446.32489713088154</v>
          </cell>
          <cell r="BB342">
            <v>460.96857601576068</v>
          </cell>
          <cell r="BC342">
            <v>489.88833371550623</v>
          </cell>
          <cell r="BD342">
            <v>519.6879458499584</v>
          </cell>
          <cell r="BE342">
            <v>550.99674125763499</v>
          </cell>
          <cell r="BF342">
            <v>583.39252642381234</v>
          </cell>
          <cell r="BG342" t="str">
            <v>.</v>
          </cell>
        </row>
        <row r="343">
          <cell r="D343" t="str">
            <v>.</v>
          </cell>
          <cell r="E343" t="str">
            <v>.</v>
          </cell>
          <cell r="F343" t="str">
            <v>.</v>
          </cell>
          <cell r="G343" t="str">
            <v>.</v>
          </cell>
          <cell r="H343" t="str">
            <v>.</v>
          </cell>
          <cell r="I343" t="str">
            <v>.</v>
          </cell>
          <cell r="J343" t="str">
            <v>.</v>
          </cell>
          <cell r="K343" t="str">
            <v>.</v>
          </cell>
          <cell r="L343" t="str">
            <v>.</v>
          </cell>
          <cell r="M343" t="str">
            <v>.</v>
          </cell>
          <cell r="N343" t="str">
            <v>.</v>
          </cell>
          <cell r="O343" t="str">
            <v>.</v>
          </cell>
          <cell r="P343" t="str">
            <v>.</v>
          </cell>
          <cell r="Q343" t="str">
            <v>.</v>
          </cell>
          <cell r="R343" t="str">
            <v>.</v>
          </cell>
          <cell r="S343" t="str">
            <v>.</v>
          </cell>
          <cell r="T343" t="str">
            <v>.</v>
          </cell>
          <cell r="U343" t="str">
            <v>.</v>
          </cell>
          <cell r="V343" t="str">
            <v>.</v>
          </cell>
          <cell r="W343" t="str">
            <v>.</v>
          </cell>
          <cell r="X343" t="str">
            <v>.</v>
          </cell>
          <cell r="Y343" t="str">
            <v>.</v>
          </cell>
          <cell r="Z343">
            <v>257.26411612744494</v>
          </cell>
          <cell r="AA343">
            <v>217.9706817379018</v>
          </cell>
          <cell r="AB343">
            <v>233.4057914758171</v>
          </cell>
          <cell r="AC343">
            <v>320.08943638204528</v>
          </cell>
          <cell r="AD343">
            <v>287.20449172576826</v>
          </cell>
          <cell r="AE343">
            <v>308.72677203331455</v>
          </cell>
          <cell r="AF343">
            <v>300.74935291639071</v>
          </cell>
          <cell r="AG343">
            <v>222.10024709672459</v>
          </cell>
          <cell r="AH343">
            <v>190.37562239803412</v>
          </cell>
          <cell r="AI343">
            <v>246.08803688242435</v>
          </cell>
          <cell r="AJ343">
            <v>308.4940101319454</v>
          </cell>
          <cell r="AK343">
            <v>406.66283670960888</v>
          </cell>
          <cell r="AL343">
            <v>491.57231631994222</v>
          </cell>
          <cell r="AM343">
            <v>514.18967978406454</v>
          </cell>
          <cell r="AN343">
            <v>609.33829091648283</v>
          </cell>
          <cell r="AO343">
            <v>692.67354647979857</v>
          </cell>
          <cell r="AP343">
            <v>829.39194632838712</v>
          </cell>
          <cell r="AQ343">
            <v>798.85803825628659</v>
          </cell>
          <cell r="AR343">
            <v>772.08048713652306</v>
          </cell>
          <cell r="AS343">
            <v>665.68070480294716</v>
          </cell>
          <cell r="AT343">
            <v>543.45269561865609</v>
          </cell>
          <cell r="AU343">
            <v>506.74341896406793</v>
          </cell>
          <cell r="AV343">
            <v>486.19428398835117</v>
          </cell>
          <cell r="AW343">
            <v>400.78993873935696</v>
          </cell>
          <cell r="AX343">
            <v>449.28096129059139</v>
          </cell>
          <cell r="AY343">
            <v>475.8604047404404</v>
          </cell>
          <cell r="AZ343">
            <v>557.9794423516895</v>
          </cell>
          <cell r="BA343">
            <v>586.38559746628437</v>
          </cell>
          <cell r="BB343">
            <v>634.04740908661233</v>
          </cell>
          <cell r="BC343">
            <v>691.04272528124216</v>
          </cell>
          <cell r="BD343">
            <v>754.66736363967107</v>
          </cell>
          <cell r="BE343">
            <v>820.10170922343195</v>
          </cell>
          <cell r="BF343">
            <v>890.55414756067273</v>
          </cell>
          <cell r="BG343" t="str">
            <v>.</v>
          </cell>
        </row>
        <row r="344">
          <cell r="D344" t="str">
            <v>.</v>
          </cell>
          <cell r="E344" t="str">
            <v>.</v>
          </cell>
          <cell r="F344" t="str">
            <v>.</v>
          </cell>
          <cell r="G344" t="str">
            <v>.</v>
          </cell>
          <cell r="H344" t="str">
            <v>.</v>
          </cell>
          <cell r="I344" t="str">
            <v>.</v>
          </cell>
          <cell r="J344" t="str">
            <v>.</v>
          </cell>
          <cell r="K344" t="str">
            <v>.</v>
          </cell>
          <cell r="L344" t="str">
            <v>.</v>
          </cell>
          <cell r="M344" t="str">
            <v>.</v>
          </cell>
          <cell r="N344" t="str">
            <v>.</v>
          </cell>
          <cell r="O344" t="str">
            <v>.</v>
          </cell>
          <cell r="P344" t="str">
            <v>.</v>
          </cell>
          <cell r="Q344" t="str">
            <v>.</v>
          </cell>
          <cell r="R344" t="str">
            <v>.</v>
          </cell>
          <cell r="S344" t="str">
            <v>.</v>
          </cell>
          <cell r="T344" t="str">
            <v>.</v>
          </cell>
          <cell r="U344" t="str">
            <v>.</v>
          </cell>
          <cell r="V344" t="str">
            <v>.</v>
          </cell>
          <cell r="W344" t="str">
            <v>.</v>
          </cell>
          <cell r="X344" t="str">
            <v>.</v>
          </cell>
          <cell r="Y344" t="str">
            <v>.</v>
          </cell>
          <cell r="Z344">
            <v>513.81283294745822</v>
          </cell>
          <cell r="AA344">
            <v>442.40002092611223</v>
          </cell>
          <cell r="AB344">
            <v>439.56783724024405</v>
          </cell>
          <cell r="AC344">
            <v>450.97052188808959</v>
          </cell>
          <cell r="AD344">
            <v>414.88712530176514</v>
          </cell>
          <cell r="AE344">
            <v>485.24029643194785</v>
          </cell>
          <cell r="AF344">
            <v>457.91223155288515</v>
          </cell>
          <cell r="AG344">
            <v>429.5515013173823</v>
          </cell>
          <cell r="AH344">
            <v>403.77338432427746</v>
          </cell>
          <cell r="AI344">
            <v>494.49886227734976</v>
          </cell>
          <cell r="AJ344">
            <v>547.88208836509648</v>
          </cell>
          <cell r="AK344">
            <v>570.0155701799074</v>
          </cell>
          <cell r="AL344">
            <v>606.20390538866206</v>
          </cell>
          <cell r="AM344">
            <v>623.44647378005641</v>
          </cell>
          <cell r="AN344">
            <v>716.71596357754231</v>
          </cell>
          <cell r="AO344">
            <v>716.88418942836859</v>
          </cell>
          <cell r="AP344">
            <v>767.39753953671493</v>
          </cell>
          <cell r="AQ344">
            <v>754.09771539756503</v>
          </cell>
          <cell r="AR344">
            <v>772.08048713652306</v>
          </cell>
          <cell r="AS344">
            <v>627.18529347836693</v>
          </cell>
          <cell r="AT344">
            <v>551.45538342280031</v>
          </cell>
          <cell r="AU344">
            <v>489.74820457843128</v>
          </cell>
          <cell r="AV344">
            <v>466.5578914737568</v>
          </cell>
          <cell r="AW344">
            <v>455.42898264024996</v>
          </cell>
          <cell r="AX344">
            <v>508.05179918161775</v>
          </cell>
          <cell r="AY344">
            <v>519.94041279083308</v>
          </cell>
          <cell r="AZ344">
            <v>561.90720637448396</v>
          </cell>
          <cell r="BA344">
            <v>591.11965714970074</v>
          </cell>
          <cell r="BB344">
            <v>610.51397392988633</v>
          </cell>
          <cell r="BC344">
            <v>648.81575222237768</v>
          </cell>
          <cell r="BD344">
            <v>688.28282345534524</v>
          </cell>
          <cell r="BE344">
            <v>729.7486805610688</v>
          </cell>
          <cell r="BF344">
            <v>772.65416386174741</v>
          </cell>
          <cell r="BG344" t="str">
            <v>.</v>
          </cell>
        </row>
        <row r="345">
          <cell r="D345" t="str">
            <v>.</v>
          </cell>
          <cell r="E345" t="str">
            <v>.</v>
          </cell>
          <cell r="F345" t="str">
            <v>.</v>
          </cell>
          <cell r="G345" t="str">
            <v>.</v>
          </cell>
          <cell r="H345" t="str">
            <v>.</v>
          </cell>
          <cell r="I345" t="str">
            <v>.</v>
          </cell>
          <cell r="J345" t="str">
            <v>.</v>
          </cell>
          <cell r="K345" t="str">
            <v>.</v>
          </cell>
          <cell r="L345" t="str">
            <v>.</v>
          </cell>
          <cell r="M345" t="str">
            <v>.</v>
          </cell>
          <cell r="N345" t="str">
            <v>.</v>
          </cell>
          <cell r="O345" t="str">
            <v>.</v>
          </cell>
          <cell r="P345" t="str">
            <v>.</v>
          </cell>
          <cell r="Q345" t="str">
            <v>.</v>
          </cell>
          <cell r="R345" t="str">
            <v>.</v>
          </cell>
          <cell r="S345" t="str">
            <v>.</v>
          </cell>
          <cell r="T345" t="str">
            <v>.</v>
          </cell>
          <cell r="U345" t="str">
            <v>.</v>
          </cell>
          <cell r="V345" t="str">
            <v>.</v>
          </cell>
          <cell r="W345" t="str">
            <v>.</v>
          </cell>
          <cell r="X345" t="str">
            <v>.</v>
          </cell>
          <cell r="Y345" t="str">
            <v>.</v>
          </cell>
          <cell r="Z345">
            <v>1.9331932409858172</v>
          </cell>
          <cell r="AA345">
            <v>1.61848673291574</v>
          </cell>
          <cell r="AB345">
            <v>1.5267855457592914</v>
          </cell>
          <cell r="AC345">
            <v>1.5045952663374436</v>
          </cell>
          <cell r="AD345">
            <v>1.3371891161503116</v>
          </cell>
          <cell r="AE345">
            <v>1.4878446956160154</v>
          </cell>
          <cell r="AF345">
            <v>1.3593868875773782</v>
          </cell>
          <cell r="AG345">
            <v>1.2113049394920086</v>
          </cell>
          <cell r="AH345">
            <v>1.0931858530260563</v>
          </cell>
          <cell r="AI345">
            <v>1.3004628116060395</v>
          </cell>
          <cell r="AJ345">
            <v>1.3876198898467851</v>
          </cell>
          <cell r="AK345">
            <v>1.4037807007822145</v>
          </cell>
          <cell r="AL345">
            <v>1.4306432588652351</v>
          </cell>
          <cell r="AM345">
            <v>1.4147050308160267</v>
          </cell>
          <cell r="AN345">
            <v>1.5392871417091774</v>
          </cell>
          <cell r="AO345">
            <v>1.4397089454730878</v>
          </cell>
          <cell r="AP345">
            <v>1.4919189639152952</v>
          </cell>
          <cell r="AQ345">
            <v>1.5900424088585199</v>
          </cell>
          <cell r="AR345">
            <v>1.6080559277183286</v>
          </cell>
          <cell r="AS345">
            <v>1.2978466821766264</v>
          </cell>
          <cell r="AT345">
            <v>1.1724364664816094</v>
          </cell>
          <cell r="AU345">
            <v>1.0531646706741133</v>
          </cell>
          <cell r="AV345">
            <v>0.97454126692693133</v>
          </cell>
          <cell r="AW345">
            <v>0.92986294624404731</v>
          </cell>
          <cell r="AX345">
            <v>1.0064264798989695</v>
          </cell>
          <cell r="AY345">
            <v>0.98204803532830465</v>
          </cell>
          <cell r="AZ345">
            <v>1.016232600188834</v>
          </cell>
          <cell r="BA345">
            <v>1.0323071112501827</v>
          </cell>
          <cell r="BB345">
            <v>1.0384712194836978</v>
          </cell>
          <cell r="BC345">
            <v>1.0753950544248962</v>
          </cell>
          <cell r="BD345">
            <v>1.114933708564924</v>
          </cell>
          <cell r="BE345">
            <v>1.1580187410385274</v>
          </cell>
          <cell r="BF345">
            <v>1.2044616154829688</v>
          </cell>
          <cell r="BG345" t="str">
            <v>.</v>
          </cell>
        </row>
        <row r="346">
          <cell r="D346" t="str">
            <v>.</v>
          </cell>
          <cell r="E346" t="str">
            <v>.</v>
          </cell>
          <cell r="F346" t="str">
            <v>.</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cell r="Z346" t="str">
            <v>.</v>
          </cell>
          <cell r="AA346">
            <v>-13.898604208012966</v>
          </cell>
          <cell r="AB346">
            <v>-0.64018615549323865</v>
          </cell>
          <cell r="AC346">
            <v>2.5940670999578863</v>
          </cell>
          <cell r="AD346">
            <v>-8.0012761000992185</v>
          </cell>
          <cell r="AE346">
            <v>16.957183493947149</v>
          </cell>
          <cell r="AF346">
            <v>-5.6318622093034172</v>
          </cell>
          <cell r="AG346">
            <v>-6.1934860615810772</v>
          </cell>
          <cell r="AH346">
            <v>-6.0011702703974823</v>
          </cell>
          <cell r="AI346">
            <v>22.469405234548368</v>
          </cell>
          <cell r="AJ346">
            <v>10.795419395283812</v>
          </cell>
          <cell r="AK346">
            <v>4.0398257736182108</v>
          </cell>
          <cell r="AL346">
            <v>6.348657317787465</v>
          </cell>
          <cell r="AM346">
            <v>2.8443512551011185</v>
          </cell>
          <cell r="AN346">
            <v>14.960304327647878</v>
          </cell>
          <cell r="AO346">
            <v>2.3471759996329666E-2</v>
          </cell>
          <cell r="AP346">
            <v>7.0462357593106928</v>
          </cell>
          <cell r="AQ346">
            <v>-1.7331074774072364</v>
          </cell>
          <cell r="AR346">
            <v>2.3846739450042564</v>
          </cell>
          <cell r="AS346">
            <v>-18.766850875294182</v>
          </cell>
          <cell r="AT346">
            <v>-12.074567251978896</v>
          </cell>
          <cell r="AU346">
            <v>-11.189876950944221</v>
          </cell>
          <cell r="AV346">
            <v>-4.7351502032838333</v>
          </cell>
          <cell r="AW346">
            <v>-2.3853221726360618</v>
          </cell>
          <cell r="AX346">
            <v>11.5545603260246</v>
          </cell>
          <cell r="AY346">
            <v>2.3400396629567499</v>
          </cell>
          <cell r="AZ346">
            <v>8.0714621428232149</v>
          </cell>
          <cell r="BA346">
            <v>5.1988033689228219</v>
          </cell>
          <cell r="BB346">
            <v>3.2809460057042328</v>
          </cell>
          <cell r="BC346">
            <v>6.2736939575587902</v>
          </cell>
          <cell r="BD346">
            <v>6.0829397402547114</v>
          </cell>
          <cell r="BE346">
            <v>6.0245375436735582</v>
          </cell>
          <cell r="BF346">
            <v>5.8794876158858589</v>
          </cell>
          <cell r="BG346" t="str">
            <v>.</v>
          </cell>
        </row>
        <row r="347">
          <cell r="D347" t="str">
            <v>.</v>
          </cell>
          <cell r="E347" t="str">
            <v>.</v>
          </cell>
          <cell r="F347" t="str">
            <v>.</v>
          </cell>
          <cell r="G347" t="str">
            <v>.</v>
          </cell>
          <cell r="H347" t="str">
            <v>.</v>
          </cell>
          <cell r="I347" t="str">
            <v>.</v>
          </cell>
          <cell r="J347" t="str">
            <v>.</v>
          </cell>
          <cell r="K347" t="str">
            <v>.</v>
          </cell>
          <cell r="L347" t="str">
            <v>.</v>
          </cell>
          <cell r="M347" t="str">
            <v>.</v>
          </cell>
          <cell r="N347" t="str">
            <v>.</v>
          </cell>
          <cell r="O347" t="str">
            <v>.</v>
          </cell>
          <cell r="P347" t="str">
            <v>.</v>
          </cell>
          <cell r="Q347" t="str">
            <v>.</v>
          </cell>
          <cell r="R347" t="str">
            <v>.</v>
          </cell>
          <cell r="S347" t="str">
            <v>.</v>
          </cell>
          <cell r="T347" t="str">
            <v>.</v>
          </cell>
          <cell r="U347" t="str">
            <v>.</v>
          </cell>
          <cell r="V347" t="str">
            <v>.</v>
          </cell>
          <cell r="W347" t="str">
            <v>.</v>
          </cell>
          <cell r="X347">
            <v>30861.227733262698</v>
          </cell>
          <cell r="Y347">
            <v>28114.53546122773</v>
          </cell>
          <cell r="Z347">
            <v>26578.451758161707</v>
          </cell>
          <cell r="AA347">
            <v>27334.176544599697</v>
          </cell>
          <cell r="AB347">
            <v>28790.411231044302</v>
          </cell>
          <cell r="AC347">
            <v>29972.87921727038</v>
          </cell>
          <cell r="AD347">
            <v>31026.809917224025</v>
          </cell>
          <cell r="AE347">
            <v>32613.638900735055</v>
          </cell>
          <cell r="AF347">
            <v>33685.2029203364</v>
          </cell>
          <cell r="AG347">
            <v>35461.879772200511</v>
          </cell>
          <cell r="AH347">
            <v>36935.47471425734</v>
          </cell>
          <cell r="AI347">
            <v>38024.836839944379</v>
          </cell>
          <cell r="AJ347">
            <v>39483.585697635921</v>
          </cell>
          <cell r="AK347">
            <v>40605.742040924444</v>
          </cell>
          <cell r="AL347">
            <v>42372.820871465468</v>
          </cell>
          <cell r="AM347">
            <v>44069.008040527115</v>
          </cell>
          <cell r="AN347">
            <v>46561.550743659354</v>
          </cell>
          <cell r="AO347">
            <v>49793.68862591881</v>
          </cell>
          <cell r="AP347">
            <v>51436.945175816167</v>
          </cell>
          <cell r="AQ347">
            <v>47426.264305675119</v>
          </cell>
          <cell r="AR347">
            <v>48013.285721475404</v>
          </cell>
          <cell r="AS347">
            <v>48325.068137209455</v>
          </cell>
          <cell r="AT347">
            <v>47034.99073836171</v>
          </cell>
          <cell r="AU347">
            <v>46502.52882722998</v>
          </cell>
          <cell r="AV347">
            <v>47874.616222766701</v>
          </cell>
          <cell r="AW347">
            <v>48978.076229388789</v>
          </cell>
          <cell r="AX347">
            <v>50480.766288325278</v>
          </cell>
          <cell r="AY347">
            <v>52944.499055691689</v>
          </cell>
          <cell r="AZ347">
            <v>55293.168736180247</v>
          </cell>
          <cell r="BA347">
            <v>57261.996038545265</v>
          </cell>
          <cell r="BB347">
            <v>58789.686461741214</v>
          </cell>
          <cell r="BC347">
            <v>60332.781850977888</v>
          </cell>
          <cell r="BD347">
            <v>61733.071497251774</v>
          </cell>
          <cell r="BE347">
            <v>63017.000908518974</v>
          </cell>
          <cell r="BF347">
            <v>64149.338918694062</v>
          </cell>
          <cell r="BG347" t="str">
            <v>.</v>
          </cell>
        </row>
        <row r="348">
          <cell r="D348" t="str">
            <v>.</v>
          </cell>
          <cell r="E348" t="str">
            <v>.</v>
          </cell>
          <cell r="F348" t="str">
            <v>.</v>
          </cell>
          <cell r="G348" t="str">
            <v>.</v>
          </cell>
          <cell r="H348" t="str">
            <v>.</v>
          </cell>
          <cell r="I348" t="str">
            <v>.</v>
          </cell>
          <cell r="J348" t="str">
            <v>.</v>
          </cell>
          <cell r="K348" t="str">
            <v>.</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v>
          </cell>
          <cell r="X348">
            <v>15444.815374368081</v>
          </cell>
          <cell r="Y348">
            <v>14061.282226689584</v>
          </cell>
          <cell r="Z348">
            <v>13312.536129844209</v>
          </cell>
          <cell r="AA348">
            <v>13723.726089872755</v>
          </cell>
          <cell r="AB348">
            <v>14471.593924050248</v>
          </cell>
          <cell r="AC348">
            <v>15071.669901930609</v>
          </cell>
          <cell r="AD348">
            <v>15592.45872434444</v>
          </cell>
          <cell r="AE348">
            <v>16419.043613465565</v>
          </cell>
          <cell r="AF348">
            <v>16992.560809310366</v>
          </cell>
          <cell r="AG348">
            <v>17876.544339747499</v>
          </cell>
          <cell r="AH348">
            <v>18566.137887934725</v>
          </cell>
          <cell r="AI348">
            <v>19089.252661936483</v>
          </cell>
          <cell r="AJ348">
            <v>19790.973417761095</v>
          </cell>
          <cell r="AK348">
            <v>20340.704731262369</v>
          </cell>
          <cell r="AL348">
            <v>21215.36941498419</v>
          </cell>
          <cell r="AM348">
            <v>22025.583658881711</v>
          </cell>
          <cell r="AN348">
            <v>23189.755581173577</v>
          </cell>
          <cell r="AO348">
            <v>24664.260337972333</v>
          </cell>
          <cell r="AP348">
            <v>25439.024899388303</v>
          </cell>
          <cell r="AQ348">
            <v>23229.266530996894</v>
          </cell>
          <cell r="AR348">
            <v>23434.604172877753</v>
          </cell>
          <cell r="AS348">
            <v>23540.591637540892</v>
          </cell>
          <cell r="AT348">
            <v>22868.376502166848</v>
          </cell>
          <cell r="AU348">
            <v>22578.975420470477</v>
          </cell>
          <cell r="AV348">
            <v>23219.815803068534</v>
          </cell>
          <cell r="AW348">
            <v>23737.738685304503</v>
          </cell>
          <cell r="AX348">
            <v>24450.272585560258</v>
          </cell>
          <cell r="AY348">
            <v>25630.418434368996</v>
          </cell>
          <cell r="AZ348">
            <v>26719.471994348318</v>
          </cell>
          <cell r="BA348">
            <v>27621.154452341169</v>
          </cell>
          <cell r="BB348">
            <v>28314.041020337729</v>
          </cell>
          <cell r="BC348">
            <v>29029.186138361722</v>
          </cell>
          <cell r="BD348">
            <v>29688.615512971388</v>
          </cell>
          <cell r="BE348">
            <v>30276.885127787355</v>
          </cell>
          <cell r="BF348">
            <v>30790.127263296767</v>
          </cell>
          <cell r="BG348" t="str">
            <v>.</v>
          </cell>
        </row>
        <row r="349">
          <cell r="D349" t="str">
            <v>.</v>
          </cell>
          <cell r="E349" t="str">
            <v>.</v>
          </cell>
          <cell r="F349" t="str">
            <v>.</v>
          </cell>
          <cell r="G349" t="str">
            <v>.</v>
          </cell>
          <cell r="H349" t="str">
            <v>.</v>
          </cell>
          <cell r="I349" t="str">
            <v>.</v>
          </cell>
          <cell r="J349" t="str">
            <v>.</v>
          </cell>
          <cell r="K349" t="str">
            <v>.</v>
          </cell>
          <cell r="L349" t="str">
            <v>.</v>
          </cell>
          <cell r="M349" t="str">
            <v>.</v>
          </cell>
          <cell r="N349" t="str">
            <v>.</v>
          </cell>
          <cell r="O349" t="str">
            <v>.</v>
          </cell>
          <cell r="P349" t="str">
            <v>.</v>
          </cell>
          <cell r="Q349" t="str">
            <v>.</v>
          </cell>
          <cell r="R349" t="str">
            <v>.</v>
          </cell>
          <cell r="S349" t="str">
            <v>.</v>
          </cell>
          <cell r="T349" t="str">
            <v>.</v>
          </cell>
          <cell r="U349" t="str">
            <v>.</v>
          </cell>
          <cell r="V349" t="str">
            <v>.</v>
          </cell>
          <cell r="W349" t="str">
            <v>.</v>
          </cell>
          <cell r="X349" t="str">
            <v>.</v>
          </cell>
          <cell r="Y349" t="str">
            <v>.</v>
          </cell>
          <cell r="Z349">
            <v>257.35704866594318</v>
          </cell>
          <cell r="AA349">
            <v>222.1166860262866</v>
          </cell>
          <cell r="AB349">
            <v>220.95020427337906</v>
          </cell>
          <cell r="AC349">
            <v>226.76763190245316</v>
          </cell>
          <cell r="AD349">
            <v>208.50066100216355</v>
          </cell>
          <cell r="AE349">
            <v>244.28986947382754</v>
          </cell>
          <cell r="AF349">
            <v>230.99464350537755</v>
          </cell>
          <cell r="AG349">
            <v>216.53946459784058</v>
          </cell>
          <cell r="AH349">
            <v>202.96239284421304</v>
          </cell>
          <cell r="AI349">
            <v>248.24863188199993</v>
          </cell>
          <cell r="AJ349">
            <v>274.62348353914302</v>
          </cell>
          <cell r="AK349">
            <v>285.53888742055591</v>
          </cell>
          <cell r="AL349">
            <v>303.51625237882809</v>
          </cell>
          <cell r="AM349">
            <v>311.59704008879226</v>
          </cell>
          <cell r="AN349">
            <v>356.95692585479105</v>
          </cell>
          <cell r="AO349">
            <v>355.0935624205585</v>
          </cell>
          <cell r="AP349">
            <v>379.52963670910788</v>
          </cell>
          <cell r="AQ349">
            <v>369.35518910962895</v>
          </cell>
          <cell r="AR349">
            <v>376.84154153928745</v>
          </cell>
          <cell r="AS349">
            <v>305.52078753257285</v>
          </cell>
          <cell r="AT349">
            <v>268.11718540371572</v>
          </cell>
          <cell r="AU349">
            <v>237.79379212858694</v>
          </cell>
          <cell r="AV349">
            <v>226.28668710532384</v>
          </cell>
          <cell r="AW349">
            <v>220.72843631088546</v>
          </cell>
          <cell r="AX349">
            <v>246.07401770855688</v>
          </cell>
          <cell r="AY349">
            <v>251.70302068114435</v>
          </cell>
          <cell r="AZ349">
            <v>271.53198500489316</v>
          </cell>
          <cell r="BA349">
            <v>285.1351416209144</v>
          </cell>
          <cell r="BB349">
            <v>294.03316706901563</v>
          </cell>
          <cell r="BC349">
            <v>312.17843207173956</v>
          </cell>
          <cell r="BD349">
            <v>331.00838196035323</v>
          </cell>
          <cell r="BE349">
            <v>350.61200398248423</v>
          </cell>
          <cell r="BF349">
            <v>370.85526424476626</v>
          </cell>
          <cell r="BG349" t="str">
            <v>.</v>
          </cell>
        </row>
        <row r="350">
          <cell r="D350" t="str">
            <v>.</v>
          </cell>
          <cell r="E350" t="str">
            <v>.</v>
          </cell>
          <cell r="F350" t="str">
            <v>.</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cell r="Z350" t="str">
            <v>.</v>
          </cell>
          <cell r="AA350">
            <v>15000</v>
          </cell>
          <cell r="AB350">
            <v>8100</v>
          </cell>
          <cell r="AC350">
            <v>9400</v>
          </cell>
          <cell r="AD350">
            <v>9600</v>
          </cell>
          <cell r="AE350">
            <v>9550</v>
          </cell>
          <cell r="AF350">
            <v>9141</v>
          </cell>
          <cell r="AG350">
            <v>9000</v>
          </cell>
          <cell r="AH350">
            <v>7591</v>
          </cell>
          <cell r="AI350">
            <v>7732</v>
          </cell>
          <cell r="AJ350">
            <v>7927</v>
          </cell>
          <cell r="AK350">
            <v>5583</v>
          </cell>
          <cell r="AL350">
            <v>6315</v>
          </cell>
          <cell r="AM350">
            <v>5644</v>
          </cell>
          <cell r="AN350">
            <v>6980</v>
          </cell>
          <cell r="AO350">
            <v>6428</v>
          </cell>
          <cell r="AP350">
            <v>6948</v>
          </cell>
          <cell r="AQ350">
            <v>6755</v>
          </cell>
          <cell r="AR350">
            <v>7053</v>
          </cell>
          <cell r="AS350">
            <v>7171</v>
          </cell>
          <cell r="AT350">
            <v>7061</v>
          </cell>
          <cell r="AU350">
            <v>6947</v>
          </cell>
          <cell r="AV350">
            <v>6764</v>
          </cell>
          <cell r="AW350">
            <v>6628</v>
          </cell>
          <cell r="AX350">
            <v>6513</v>
          </cell>
          <cell r="AY350">
            <v>6342</v>
          </cell>
          <cell r="AZ350">
            <v>6814</v>
          </cell>
          <cell r="BA350">
            <v>6820</v>
          </cell>
          <cell r="BB350">
            <v>6824</v>
          </cell>
          <cell r="BC350">
            <v>7093</v>
          </cell>
          <cell r="BD350">
            <v>7171</v>
          </cell>
          <cell r="BE350">
            <v>7261</v>
          </cell>
          <cell r="BF350" t="str">
            <v>.</v>
          </cell>
          <cell r="BG350" t="str">
            <v>.</v>
          </cell>
        </row>
        <row r="351">
          <cell r="D351" t="str">
            <v>.</v>
          </cell>
          <cell r="E351" t="str">
            <v>.</v>
          </cell>
          <cell r="F351" t="str">
            <v>.</v>
          </cell>
          <cell r="G351" t="str">
            <v>.</v>
          </cell>
          <cell r="H351" t="str">
            <v>.</v>
          </cell>
          <cell r="I351" t="str">
            <v>.</v>
          </cell>
          <cell r="J351" t="str">
            <v>.</v>
          </cell>
          <cell r="K351" t="str">
            <v>.</v>
          </cell>
          <cell r="L351" t="str">
            <v>.</v>
          </cell>
          <cell r="M351" t="str">
            <v>.</v>
          </cell>
          <cell r="N351" t="str">
            <v>.</v>
          </cell>
          <cell r="O351" t="str">
            <v>.</v>
          </cell>
          <cell r="P351" t="str">
            <v>.</v>
          </cell>
          <cell r="Q351" t="str">
            <v>.</v>
          </cell>
          <cell r="R351" t="str">
            <v>.</v>
          </cell>
          <cell r="S351" t="str">
            <v>.</v>
          </cell>
          <cell r="T351" t="str">
            <v>.</v>
          </cell>
          <cell r="U351" t="str">
            <v>.</v>
          </cell>
          <cell r="V351" t="str">
            <v>.</v>
          </cell>
          <cell r="W351" t="str">
            <v>.</v>
          </cell>
          <cell r="X351" t="str">
            <v>.</v>
          </cell>
          <cell r="Y351" t="str">
            <v>.</v>
          </cell>
          <cell r="Z351" t="str">
            <v>.</v>
          </cell>
          <cell r="AA351" t="str">
            <v>.</v>
          </cell>
          <cell r="AB351" t="str">
            <v>.</v>
          </cell>
          <cell r="AC351" t="str">
            <v>.</v>
          </cell>
          <cell r="AD351" t="str">
            <v>.</v>
          </cell>
          <cell r="AE351">
            <v>25.165910570308206</v>
          </cell>
          <cell r="AF351">
            <v>30.28976784954806</v>
          </cell>
          <cell r="AG351">
            <v>18.45025636575474</v>
          </cell>
          <cell r="AH351">
            <v>10.00137324633414</v>
          </cell>
          <cell r="AI351">
            <v>19.269148705872947</v>
          </cell>
          <cell r="AJ351">
            <v>24.534729894739733</v>
          </cell>
          <cell r="AK351">
            <v>19.33138767285109</v>
          </cell>
          <cell r="AL351">
            <v>18.521168848006123</v>
          </cell>
          <cell r="AM351">
            <v>9.4556134189172827</v>
          </cell>
          <cell r="AN351">
            <v>12.172771579948478</v>
          </cell>
          <cell r="AO351">
            <v>10.807959020971078</v>
          </cell>
          <cell r="AP351">
            <v>7.4005544230563842</v>
          </cell>
          <cell r="AQ351">
            <v>8.4965348707915958</v>
          </cell>
          <cell r="AR351">
            <v>18.000488458718571</v>
          </cell>
          <cell r="AS351">
            <v>5.7048098545158785</v>
          </cell>
          <cell r="AT351">
            <v>1.1981753144288558</v>
          </cell>
          <cell r="AU351">
            <v>1.2746555270566498</v>
          </cell>
          <cell r="AV351">
            <v>0.6580275585245533</v>
          </cell>
          <cell r="AW351">
            <v>1.8548176878675675</v>
          </cell>
          <cell r="AX351">
            <v>1.024137388884331</v>
          </cell>
          <cell r="AY351">
            <v>4.038814727392861</v>
          </cell>
          <cell r="AZ351">
            <v>8.2169489953092576</v>
          </cell>
          <cell r="BA351">
            <v>8.0652336540114167</v>
          </cell>
          <cell r="BB351">
            <v>17.117332552475933</v>
          </cell>
          <cell r="BC351">
            <v>21.204959210848685</v>
          </cell>
          <cell r="BD351">
            <v>23.226741858988348</v>
          </cell>
          <cell r="BE351">
            <v>25.432428975979921</v>
          </cell>
          <cell r="BF351">
            <v>28.72107393416346</v>
          </cell>
          <cell r="BG351" t="str">
            <v>.</v>
          </cell>
        </row>
        <row r="352">
          <cell r="D352" t="str">
            <v>.</v>
          </cell>
          <cell r="E352" t="str">
            <v>.</v>
          </cell>
          <cell r="F352" t="str">
            <v>.</v>
          </cell>
          <cell r="G352" t="str">
            <v>.</v>
          </cell>
          <cell r="H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v>
          </cell>
          <cell r="AB352" t="str">
            <v>.</v>
          </cell>
          <cell r="AC352" t="str">
            <v>.</v>
          </cell>
          <cell r="AD352" t="str">
            <v>.</v>
          </cell>
          <cell r="AE352">
            <v>49.092632486074812</v>
          </cell>
          <cell r="AF352">
            <v>47.532324040648632</v>
          </cell>
          <cell r="AG352">
            <v>57.575511576798846</v>
          </cell>
          <cell r="AH352">
            <v>65.663873725960627</v>
          </cell>
          <cell r="AI352">
            <v>61.058387617190604</v>
          </cell>
          <cell r="AJ352">
            <v>57.73246404825975</v>
          </cell>
          <cell r="AK352">
            <v>60.125136080420639</v>
          </cell>
          <cell r="AL352">
            <v>61.641965197648652</v>
          </cell>
          <cell r="AM352">
            <v>64.024464091074236</v>
          </cell>
          <cell r="AN352">
            <v>60.12033633788667</v>
          </cell>
          <cell r="AO352">
            <v>59.778599189242669</v>
          </cell>
          <cell r="AP352">
            <v>62.154138596472514</v>
          </cell>
          <cell r="AQ352">
            <v>67.072691817124323</v>
          </cell>
          <cell r="AR352">
            <v>61.694856699244674</v>
          </cell>
          <cell r="AS352">
            <v>74.631856833625491</v>
          </cell>
          <cell r="AT352">
            <v>78.912353301717729</v>
          </cell>
          <cell r="AU352">
            <v>80.517710396910317</v>
          </cell>
          <cell r="AV352">
            <v>82.309042638837909</v>
          </cell>
          <cell r="AW352">
            <v>82.22693166206129</v>
          </cell>
          <cell r="AX352">
            <v>76.034815745989206</v>
          </cell>
          <cell r="AY352">
            <v>75.045200656031582</v>
          </cell>
          <cell r="AZ352">
            <v>72.427477700452997</v>
          </cell>
          <cell r="BA352">
            <v>70.083320589048796</v>
          </cell>
          <cell r="BB352">
            <v>63.547781868527039</v>
          </cell>
          <cell r="BC352">
            <v>58.9651579138486</v>
          </cell>
          <cell r="BD352">
            <v>54.95640414594488</v>
          </cell>
          <cell r="BE352">
            <v>51.274637288051316</v>
          </cell>
          <cell r="BF352">
            <v>48.759939719504317</v>
          </cell>
          <cell r="BG352" t="str">
            <v>.</v>
          </cell>
        </row>
        <row r="353">
          <cell r="D353" t="str">
            <v>.</v>
          </cell>
          <cell r="E353" t="str">
            <v>.</v>
          </cell>
          <cell r="F353" t="str">
            <v>.</v>
          </cell>
          <cell r="G353" t="str">
            <v>.</v>
          </cell>
          <cell r="H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v>
          </cell>
          <cell r="AB353" t="str">
            <v>.</v>
          </cell>
          <cell r="AC353" t="str">
            <v>.</v>
          </cell>
          <cell r="AD353" t="str">
            <v>.</v>
          </cell>
          <cell r="AE353">
            <v>1.43860599717259</v>
          </cell>
          <cell r="AF353">
            <v>1.0342596466922647</v>
          </cell>
          <cell r="AG353">
            <v>0.35251166057785921</v>
          </cell>
          <cell r="AH353">
            <v>1.4485123501293478</v>
          </cell>
          <cell r="AI353">
            <v>1.2470113984090856</v>
          </cell>
          <cell r="AJ353">
            <v>0.60678265048802471</v>
          </cell>
          <cell r="AK353">
            <v>1.1011511824519953</v>
          </cell>
          <cell r="AL353">
            <v>2.6249118557564914</v>
          </cell>
          <cell r="AM353">
            <v>3.3204150014129428</v>
          </cell>
          <cell r="AN353">
            <v>0.84010468126901072</v>
          </cell>
          <cell r="AO353">
            <v>4.6473028023815894</v>
          </cell>
          <cell r="AP353">
            <v>4.949348099183096</v>
          </cell>
          <cell r="AQ353">
            <v>3.1822879274557145</v>
          </cell>
          <cell r="AR353">
            <v>2.6717303807633974</v>
          </cell>
          <cell r="AS353">
            <v>2.6087558861336619</v>
          </cell>
          <cell r="AT353">
            <v>2.0190933581569848</v>
          </cell>
          <cell r="AU353">
            <v>1.331307582053902</v>
          </cell>
          <cell r="AV353">
            <v>0.65430409189988104</v>
          </cell>
          <cell r="AW353">
            <v>0.61285862386373147</v>
          </cell>
          <cell r="AX353">
            <v>1.1431997297165566</v>
          </cell>
          <cell r="AY353">
            <v>0.45224761507040978</v>
          </cell>
          <cell r="AZ353">
            <v>0.48542863937837677</v>
          </cell>
          <cell r="BA353">
            <v>0.69081822746760924</v>
          </cell>
          <cell r="BB353">
            <v>0.64916682326077291</v>
          </cell>
          <cell r="BC353">
            <v>0.62499086049770813</v>
          </cell>
          <cell r="BD353">
            <v>0.81635913804956117</v>
          </cell>
          <cell r="BE353">
            <v>1.0492314285818203</v>
          </cell>
          <cell r="BF353">
            <v>1.0386176875509185</v>
          </cell>
          <cell r="BG353" t="str">
            <v>.</v>
          </cell>
        </row>
        <row r="354">
          <cell r="D354" t="str">
            <v>.</v>
          </cell>
          <cell r="E354" t="str">
            <v>.</v>
          </cell>
          <cell r="F354" t="str">
            <v>.</v>
          </cell>
          <cell r="G354" t="str">
            <v>.</v>
          </cell>
          <cell r="H354" t="str">
            <v>.</v>
          </cell>
          <cell r="I354" t="str">
            <v>.</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cell r="Z354" t="str">
            <v>.</v>
          </cell>
          <cell r="AA354" t="str">
            <v>.</v>
          </cell>
          <cell r="AB354" t="str">
            <v>.</v>
          </cell>
          <cell r="AC354" t="str">
            <v>.</v>
          </cell>
          <cell r="AD354" t="str">
            <v>.</v>
          </cell>
          <cell r="AE354">
            <v>24.302850948472766</v>
          </cell>
          <cell r="AF354">
            <v>21.143648463111045</v>
          </cell>
          <cell r="AG354">
            <v>23.621720396868543</v>
          </cell>
          <cell r="AH354">
            <v>22.886240677575902</v>
          </cell>
          <cell r="AI354">
            <v>18.425452278527366</v>
          </cell>
          <cell r="AJ354">
            <v>17.126036263983949</v>
          </cell>
          <cell r="AK354">
            <v>19.442325064276286</v>
          </cell>
          <cell r="AL354">
            <v>17.211954098588745</v>
          </cell>
          <cell r="AM354">
            <v>23.199507488595536</v>
          </cell>
          <cell r="AN354">
            <v>26.866787400895841</v>
          </cell>
          <cell r="AO354">
            <v>24.766138987404659</v>
          </cell>
          <cell r="AP354">
            <v>25.495958881288011</v>
          </cell>
          <cell r="AQ354">
            <v>21.248450452721176</v>
          </cell>
          <cell r="AR354">
            <v>17.63292446127334</v>
          </cell>
          <cell r="AS354">
            <v>17.05457742572494</v>
          </cell>
          <cell r="AT354">
            <v>17.870378025696439</v>
          </cell>
          <cell r="AU354">
            <v>16.876326493979125</v>
          </cell>
          <cell r="AV354">
            <v>16.378625710737634</v>
          </cell>
          <cell r="AW354">
            <v>15.305392026207397</v>
          </cell>
          <cell r="AX354">
            <v>21.797847135409892</v>
          </cell>
          <cell r="AY354">
            <v>20.463737001505159</v>
          </cell>
          <cell r="AZ354">
            <v>18.87014466485936</v>
          </cell>
          <cell r="BA354">
            <v>21.160627529472173</v>
          </cell>
          <cell r="BB354">
            <v>18.685718755736261</v>
          </cell>
          <cell r="BC354">
            <v>19.204892014804994</v>
          </cell>
          <cell r="BD354">
            <v>21.000494857017209</v>
          </cell>
          <cell r="BE354">
            <v>22.243702307386933</v>
          </cell>
          <cell r="BF354">
            <v>21.480368658781313</v>
          </cell>
          <cell r="BG354" t="str">
            <v>.</v>
          </cell>
        </row>
        <row r="355">
          <cell r="D355" t="str">
            <v>.</v>
          </cell>
          <cell r="E355" t="str">
            <v>.</v>
          </cell>
          <cell r="F355" t="str">
            <v>.</v>
          </cell>
          <cell r="G355" t="str">
            <v>.</v>
          </cell>
          <cell r="H355" t="str">
            <v>.</v>
          </cell>
          <cell r="I355" t="str">
            <v>.</v>
          </cell>
          <cell r="J355" t="str">
            <v>.</v>
          </cell>
          <cell r="K355">
            <v>1116.920894786821</v>
          </cell>
          <cell r="L355">
            <v>1375.0676138617432</v>
          </cell>
          <cell r="M355">
            <v>1687.1972401524167</v>
          </cell>
          <cell r="N355">
            <v>2106.0846465447817</v>
          </cell>
          <cell r="O355">
            <v>2411.6331902924526</v>
          </cell>
          <cell r="P355">
            <v>2795.3313379731467</v>
          </cell>
          <cell r="Q355">
            <v>3253.6210979289121</v>
          </cell>
          <cell r="R355">
            <v>3575.6133328525239</v>
          </cell>
          <cell r="S355">
            <v>4056.1285204284013</v>
          </cell>
          <cell r="T355">
            <v>4299.0756433834576</v>
          </cell>
          <cell r="U355">
            <v>5125.2328921904491</v>
          </cell>
          <cell r="V355">
            <v>5020.5726443330568</v>
          </cell>
          <cell r="W355">
            <v>5549.59551885375</v>
          </cell>
          <cell r="X355">
            <v>5546.1877802218942</v>
          </cell>
          <cell r="Y355">
            <v>5692.6243794550028</v>
          </cell>
          <cell r="Z355">
            <v>5576.5028307670118</v>
          </cell>
          <cell r="AA355">
            <v>6340.0887093866077</v>
          </cell>
          <cell r="AB355">
            <v>5978.2012909740006</v>
          </cell>
          <cell r="AC355">
            <v>6483.4240861610951</v>
          </cell>
          <cell r="AD355">
            <v>6559.6384311180027</v>
          </cell>
          <cell r="AE355">
            <v>6749.6363876768482</v>
          </cell>
          <cell r="AF355">
            <v>6755.7005998100803</v>
          </cell>
          <cell r="AG355">
            <v>7092.3923286814997</v>
          </cell>
          <cell r="AH355">
            <v>7598.5900857043262</v>
          </cell>
          <cell r="AI355">
            <v>7971.6600000000008</v>
          </cell>
          <cell r="AJ355">
            <v>9559.7199999999993</v>
          </cell>
          <cell r="AK355">
            <v>9576.5300000000007</v>
          </cell>
          <cell r="AL355">
            <v>10196.66</v>
          </cell>
          <cell r="AM355">
            <v>10497.21</v>
          </cell>
          <cell r="AN355">
            <v>11506.09</v>
          </cell>
          <cell r="AO355">
            <v>12219.13</v>
          </cell>
          <cell r="AP355">
            <v>12755.99</v>
          </cell>
          <cell r="AQ355">
            <v>12196.2</v>
          </cell>
          <cell r="AR355">
            <v>11131.64</v>
          </cell>
          <cell r="AS355">
            <v>10059.370000000003</v>
          </cell>
          <cell r="AT355">
            <v>10827.740000000002</v>
          </cell>
          <cell r="AU355">
            <v>9494.8300000000017</v>
          </cell>
          <cell r="AV355">
            <v>9507.75</v>
          </cell>
          <cell r="AW355">
            <v>9999.81</v>
          </cell>
          <cell r="AX355">
            <v>9014.0499999999993</v>
          </cell>
          <cell r="AY355">
            <v>10528.06</v>
          </cell>
          <cell r="AZ355">
            <v>11276.354272607672</v>
          </cell>
          <cell r="BA355">
            <v>11773.260948227187</v>
          </cell>
          <cell r="BB355">
            <v>12949.130049505837</v>
          </cell>
          <cell r="BC355">
            <v>14467.997400029089</v>
          </cell>
          <cell r="BD355">
            <v>16337.652807292445</v>
          </cell>
          <cell r="BE355">
            <v>18504.780584054693</v>
          </cell>
          <cell r="BF355">
            <v>20873.283085158993</v>
          </cell>
          <cell r="BG355" t="str">
            <v>.</v>
          </cell>
        </row>
        <row r="356">
          <cell r="D356" t="str">
            <v>.</v>
          </cell>
          <cell r="E356" t="str">
            <v>.</v>
          </cell>
          <cell r="F356" t="str">
            <v>.</v>
          </cell>
          <cell r="G356" t="str">
            <v>.</v>
          </cell>
          <cell r="H356" t="str">
            <v>.</v>
          </cell>
          <cell r="I356" t="str">
            <v>.</v>
          </cell>
          <cell r="J356" t="str">
            <v>.</v>
          </cell>
          <cell r="K356">
            <v>8821.7248960104753</v>
          </cell>
          <cell r="L356">
            <v>9001.7485763460609</v>
          </cell>
          <cell r="M356">
            <v>9445.9196798927169</v>
          </cell>
          <cell r="N356">
            <v>10395.178962813696</v>
          </cell>
          <cell r="O356">
            <v>10594.737438888778</v>
          </cell>
          <cell r="P356">
            <v>10811.355960630179</v>
          </cell>
          <cell r="Q356">
            <v>11247.202415031297</v>
          </cell>
          <cell r="R356">
            <v>11149.146347142223</v>
          </cell>
          <cell r="S356">
            <v>11646.523010223782</v>
          </cell>
          <cell r="T356">
            <v>11132.854618402596</v>
          </cell>
          <cell r="U356">
            <v>12527.625254088223</v>
          </cell>
          <cell r="V356">
            <v>11584.271636208085</v>
          </cell>
          <cell r="W356">
            <v>11978.575129222118</v>
          </cell>
          <cell r="X356">
            <v>11154.572858069088</v>
          </cell>
          <cell r="Y356">
            <v>10706.156731352539</v>
          </cell>
          <cell r="Z356">
            <v>9828.3050680885553</v>
          </cell>
          <cell r="AA356">
            <v>10689.210784558905</v>
          </cell>
          <cell r="AB356">
            <v>9702.4656410246625</v>
          </cell>
          <cell r="AC356">
            <v>10027.819753281687</v>
          </cell>
          <cell r="AD356">
            <v>9805.3684750075608</v>
          </cell>
          <cell r="AE356">
            <v>9854.6835825845883</v>
          </cell>
          <cell r="AF356">
            <v>9619.8639321769224</v>
          </cell>
          <cell r="AG356">
            <v>9837.1685426508411</v>
          </cell>
          <cell r="AH356">
            <v>10204.944698513335</v>
          </cell>
          <cell r="AI356">
            <v>10286.311766476827</v>
          </cell>
          <cell r="AJ356">
            <v>11847.939992846539</v>
          </cell>
          <cell r="AK356">
            <v>11421.187708681822</v>
          </cell>
          <cell r="AL356">
            <v>11701.89307513176</v>
          </cell>
          <cell r="AM356">
            <v>11566.856799721891</v>
          </cell>
          <cell r="AN356">
            <v>12193.459630010297</v>
          </cell>
          <cell r="AO356">
            <v>12531.649636336551</v>
          </cell>
          <cell r="AP356">
            <v>12808.706416376628</v>
          </cell>
          <cell r="AQ356">
            <v>12215.764972031006</v>
          </cell>
          <cell r="AR356">
            <v>11131.64</v>
          </cell>
          <cell r="AS356">
            <v>10056.456825528359</v>
          </cell>
          <cell r="AT356">
            <v>10817.253967215325</v>
          </cell>
          <cell r="AU356">
            <v>9452.2108173400848</v>
          </cell>
          <cell r="AV356">
            <v>9483.564245244841</v>
          </cell>
          <cell r="AW356">
            <v>9923.4586275915317</v>
          </cell>
          <cell r="AX356">
            <v>8919.0141251386594</v>
          </cell>
          <cell r="AY356">
            <v>10289.817214295575</v>
          </cell>
          <cell r="AZ356">
            <v>10919.879226403757</v>
          </cell>
          <cell r="BA356">
            <v>11185.97816911154</v>
          </cell>
          <cell r="BB356">
            <v>12080.067098075229</v>
          </cell>
          <cell r="BC356">
            <v>13243.157760681261</v>
          </cell>
          <cell r="BD356">
            <v>14660.364801396536</v>
          </cell>
          <cell r="BE356">
            <v>16302.24004148094</v>
          </cell>
          <cell r="BF356">
            <v>18051.753115108313</v>
          </cell>
          <cell r="BG356" t="str">
            <v>.</v>
          </cell>
        </row>
        <row r="357">
          <cell r="D357" t="str">
            <v>.</v>
          </cell>
          <cell r="E357" t="str">
            <v>.</v>
          </cell>
          <cell r="F357" t="str">
            <v>.</v>
          </cell>
          <cell r="G357" t="str">
            <v>.</v>
          </cell>
          <cell r="H357" t="str">
            <v>.</v>
          </cell>
          <cell r="I357" t="str">
            <v>.</v>
          </cell>
          <cell r="J357" t="str">
            <v>.</v>
          </cell>
          <cell r="K357">
            <v>2446.4864010952842</v>
          </cell>
          <cell r="L357">
            <v>2984.1915792768818</v>
          </cell>
          <cell r="M357">
            <v>4182.1378026070761</v>
          </cell>
          <cell r="N357">
            <v>4887.2137457811505</v>
          </cell>
          <cell r="O357">
            <v>4346.3313186456098</v>
          </cell>
          <cell r="P357">
            <v>4233.6449448838966</v>
          </cell>
          <cell r="Q357">
            <v>3774.3638011573589</v>
          </cell>
          <cell r="R357">
            <v>3700.723434166247</v>
          </cell>
          <cell r="S357">
            <v>3968.8727623438631</v>
          </cell>
          <cell r="T357">
            <v>5107.5774020335884</v>
          </cell>
          <cell r="U357">
            <v>6906.1702799666346</v>
          </cell>
          <cell r="V357">
            <v>7171.0275560133914</v>
          </cell>
          <cell r="W357">
            <v>7800.0929211015382</v>
          </cell>
          <cell r="X357">
            <v>9053.3503384675751</v>
          </cell>
          <cell r="Y357">
            <v>9115.3209508228283</v>
          </cell>
          <cell r="Z357">
            <v>9062.8247704629812</v>
          </cell>
          <cell r="AA357">
            <v>8289.3446487505898</v>
          </cell>
          <cell r="AB357">
            <v>7425.2687369363985</v>
          </cell>
          <cell r="AC357">
            <v>8651.4636298019086</v>
          </cell>
          <cell r="AD357">
            <v>8617.0219485236066</v>
          </cell>
          <cell r="AE357">
            <v>7670.5484598046587</v>
          </cell>
          <cell r="AF357">
            <v>7523.7884872824625</v>
          </cell>
          <cell r="AG357">
            <v>7556.1108516470804</v>
          </cell>
          <cell r="AH357">
            <v>7000.7279212311832</v>
          </cell>
          <cell r="AI357">
            <v>7133.4126763966324</v>
          </cell>
          <cell r="AJ357">
            <v>8996.9601430520925</v>
          </cell>
          <cell r="AK357">
            <v>10808.358633454851</v>
          </cell>
          <cell r="AL357">
            <v>12660.839117424288</v>
          </cell>
          <cell r="AM357">
            <v>13054.282942844351</v>
          </cell>
          <cell r="AN357">
            <v>14434.214817974258</v>
          </cell>
          <cell r="AO357">
            <v>16723.872221613929</v>
          </cell>
          <cell r="AP357">
            <v>18685.440989057672</v>
          </cell>
          <cell r="AQ357">
            <v>16942.696395082308</v>
          </cell>
          <cell r="AR357">
            <v>14742.91768757036</v>
          </cell>
          <cell r="AS357">
            <v>13983.971641064853</v>
          </cell>
          <cell r="AT357">
            <v>13912.039059488632</v>
          </cell>
          <cell r="AU357">
            <v>12606.670978520206</v>
          </cell>
          <cell r="AV357">
            <v>12614.252725592061</v>
          </cell>
          <cell r="AW357">
            <v>11090.45706349713</v>
          </cell>
          <cell r="AX357">
            <v>9970.906794779954</v>
          </cell>
          <cell r="AY357">
            <v>11863.974077140332</v>
          </cell>
          <cell r="AZ357">
            <v>13505.656927397282</v>
          </cell>
          <cell r="BA357">
            <v>13777.788603443016</v>
          </cell>
          <cell r="BB357">
            <v>15357.714593408571</v>
          </cell>
          <cell r="BC357">
            <v>17259.111569230972</v>
          </cell>
          <cell r="BD357">
            <v>19656.85886508683</v>
          </cell>
          <cell r="BE357">
            <v>22362.093402526898</v>
          </cell>
          <cell r="BF357">
            <v>25335.141871896209</v>
          </cell>
          <cell r="BG357" t="str">
            <v>.</v>
          </cell>
        </row>
        <row r="358">
          <cell r="D358" t="str">
            <v>.</v>
          </cell>
          <cell r="E358" t="str">
            <v>.</v>
          </cell>
          <cell r="F358" t="str">
            <v>.</v>
          </cell>
          <cell r="G358" t="str">
            <v>.</v>
          </cell>
          <cell r="H358" t="str">
            <v>.</v>
          </cell>
          <cell r="I358" t="str">
            <v>.</v>
          </cell>
          <cell r="J358" t="str">
            <v>.</v>
          </cell>
          <cell r="K358">
            <v>11683.630085438679</v>
          </cell>
          <cell r="L358">
            <v>11922.056256335423</v>
          </cell>
          <cell r="M358">
            <v>12510.323395659516</v>
          </cell>
          <cell r="N358">
            <v>13767.537199938673</v>
          </cell>
          <cell r="O358">
            <v>14031.835559087183</v>
          </cell>
          <cell r="P358">
            <v>14318.728508880444</v>
          </cell>
          <cell r="Q358">
            <v>14895.970352998209</v>
          </cell>
          <cell r="R358">
            <v>14766.103366852822</v>
          </cell>
          <cell r="S358">
            <v>15424.836779317637</v>
          </cell>
          <cell r="T358">
            <v>14744.526347132767</v>
          </cell>
          <cell r="U358">
            <v>16591.782337710381</v>
          </cell>
          <cell r="V358">
            <v>15342.390088349228</v>
          </cell>
          <cell r="W358">
            <v>15864.611786268615</v>
          </cell>
          <cell r="X358">
            <v>14773.290322586701</v>
          </cell>
          <cell r="Y358">
            <v>14179.401008347182</v>
          </cell>
          <cell r="Z358">
            <v>13016.760569615994</v>
          </cell>
          <cell r="AA358">
            <v>14156.957532029541</v>
          </cell>
          <cell r="AB358">
            <v>12850.096869114181</v>
          </cell>
          <cell r="AC358">
            <v>13281.000931437238</v>
          </cell>
          <cell r="AD358">
            <v>12986.382987891611</v>
          </cell>
          <cell r="AE358">
            <v>13051.696685761986</v>
          </cell>
          <cell r="AF358">
            <v>12740.697877196109</v>
          </cell>
          <cell r="AG358">
            <v>13028.499493610809</v>
          </cell>
          <cell r="AH358">
            <v>13515.587972337375</v>
          </cell>
          <cell r="AI358">
            <v>13623.351786605956</v>
          </cell>
          <cell r="AJ358">
            <v>15691.596573533592</v>
          </cell>
          <cell r="AK358">
            <v>15126.399190360667</v>
          </cell>
          <cell r="AL358">
            <v>15498.169757144242</v>
          </cell>
          <cell r="AM358">
            <v>15319.325607207325</v>
          </cell>
          <cell r="AN358">
            <v>16149.2081716579</v>
          </cell>
          <cell r="AO358">
            <v>16597.112292346934</v>
          </cell>
          <cell r="AP358">
            <v>16964.050614365442</v>
          </cell>
          <cell r="AQ358">
            <v>16178.749714629503</v>
          </cell>
          <cell r="AR358">
            <v>14742.91768757036</v>
          </cell>
          <cell r="AS358">
            <v>13318.928316705329</v>
          </cell>
          <cell r="AT358">
            <v>14326.539920820243</v>
          </cell>
          <cell r="AU358">
            <v>12518.655476246719</v>
          </cell>
          <cell r="AV358">
            <v>12560.180445327913</v>
          </cell>
          <cell r="AW358">
            <v>13142.783428371011</v>
          </cell>
          <cell r="AX358">
            <v>11812.481458365221</v>
          </cell>
          <cell r="AY358">
            <v>13627.994456387756</v>
          </cell>
          <cell r="AZ358">
            <v>14462.458415209267</v>
          </cell>
          <cell r="BA358">
            <v>14814.884006504921</v>
          </cell>
          <cell r="BB358">
            <v>15999.02933325638</v>
          </cell>
          <cell r="BC358">
            <v>17539.444752905452</v>
          </cell>
          <cell r="BD358">
            <v>19416.4158683485</v>
          </cell>
          <cell r="BE358">
            <v>21590.941052222952</v>
          </cell>
          <cell r="BF358">
            <v>23908.023462165835</v>
          </cell>
          <cell r="BG358" t="str">
            <v>.</v>
          </cell>
        </row>
        <row r="359">
          <cell r="D359" t="str">
            <v>.</v>
          </cell>
          <cell r="E359" t="str">
            <v>.</v>
          </cell>
          <cell r="F359" t="str">
            <v>.</v>
          </cell>
          <cell r="G359" t="str">
            <v>.</v>
          </cell>
          <cell r="H359" t="str">
            <v>.</v>
          </cell>
          <cell r="I359" t="str">
            <v>.</v>
          </cell>
          <cell r="J359" t="str">
            <v>.</v>
          </cell>
          <cell r="K359">
            <v>1.837322382058153</v>
          </cell>
          <cell r="L359">
            <v>1.8477769643016093</v>
          </cell>
          <cell r="M359">
            <v>1.9381123344030708</v>
          </cell>
          <cell r="N359">
            <v>2.1055472208964776</v>
          </cell>
          <cell r="O359">
            <v>2.1488497017509789</v>
          </cell>
          <cell r="P359">
            <v>2.1657818348039335</v>
          </cell>
          <cell r="Q359">
            <v>2.2138967921927635</v>
          </cell>
          <cell r="R359">
            <v>2.1561425997553467</v>
          </cell>
          <cell r="S359">
            <v>2.2012163977347439</v>
          </cell>
          <cell r="T359">
            <v>2.0378343198477764</v>
          </cell>
          <cell r="U359">
            <v>2.1726116776920708</v>
          </cell>
          <cell r="V359">
            <v>1.9116460277206773</v>
          </cell>
          <cell r="W359">
            <v>1.8856760361531877</v>
          </cell>
          <cell r="X359">
            <v>1.6919470790675712</v>
          </cell>
          <cell r="Y359">
            <v>1.5836579898927594</v>
          </cell>
          <cell r="Z359">
            <v>1.4404005713843211</v>
          </cell>
          <cell r="AA359">
            <v>1.5828992119442116</v>
          </cell>
          <cell r="AB359">
            <v>1.4033472809437375</v>
          </cell>
          <cell r="AC359">
            <v>1.4114743828955856</v>
          </cell>
          <cell r="AD359">
            <v>1.3442102393313831</v>
          </cell>
          <cell r="AE359">
            <v>1.3028953608011693</v>
          </cell>
          <cell r="AF359">
            <v>1.2193480999292619</v>
          </cell>
          <cell r="AG359">
            <v>1.1933705854598398</v>
          </cell>
          <cell r="AH359">
            <v>1.1757973053314239</v>
          </cell>
          <cell r="AI359">
            <v>1.1395769719010536</v>
          </cell>
          <cell r="AJ359">
            <v>1.2758405312776928</v>
          </cell>
          <cell r="AK359">
            <v>1.1918934325029373</v>
          </cell>
          <cell r="AL359">
            <v>1.1837036521093081</v>
          </cell>
          <cell r="AM359">
            <v>1.1280457270091535</v>
          </cell>
          <cell r="AN359">
            <v>1.1415066261629763</v>
          </cell>
          <cell r="AO359">
            <v>1.1305561492477378</v>
          </cell>
          <cell r="AP359">
            <v>1.1427794575466419</v>
          </cell>
          <cell r="AQ359">
            <v>1.1302699035820332</v>
          </cell>
          <cell r="AR359">
            <v>1.0298158538672537</v>
          </cell>
          <cell r="AS359">
            <v>0.9397337005312727</v>
          </cell>
          <cell r="AT359">
            <v>1.0413140799084457</v>
          </cell>
          <cell r="AU359">
            <v>0.92569901520240483</v>
          </cell>
          <cell r="AV359">
            <v>0.91612707405908556</v>
          </cell>
          <cell r="AW359">
            <v>0.92491062881243824</v>
          </cell>
          <cell r="AX359">
            <v>0.8057301811050438</v>
          </cell>
          <cell r="AY359">
            <v>0.9026741397507887</v>
          </cell>
          <cell r="AZ359">
            <v>0.93397067070180562</v>
          </cell>
          <cell r="BA359">
            <v>0.93575210644259876</v>
          </cell>
          <cell r="BB359">
            <v>0.99131265767459442</v>
          </cell>
          <cell r="BC359">
            <v>1.0685396010656205</v>
          </cell>
          <cell r="BD359">
            <v>1.1636516464530346</v>
          </cell>
          <cell r="BE359">
            <v>1.2729040508224652</v>
          </cell>
          <cell r="BF359">
            <v>1.3870196003931883</v>
          </cell>
          <cell r="BG359" t="str">
            <v>.</v>
          </cell>
        </row>
        <row r="360">
          <cell r="D360" t="str">
            <v>.</v>
          </cell>
          <cell r="E360" t="str">
            <v>.</v>
          </cell>
          <cell r="F360" t="str">
            <v>.</v>
          </cell>
          <cell r="G360" t="str">
            <v>.</v>
          </cell>
          <cell r="H360" t="str">
            <v>.</v>
          </cell>
          <cell r="I360" t="str">
            <v>.</v>
          </cell>
          <cell r="J360" t="str">
            <v>.</v>
          </cell>
          <cell r="K360" t="str">
            <v>.</v>
          </cell>
          <cell r="L360">
            <v>2.0406857214171348</v>
          </cell>
          <cell r="M360">
            <v>4.9342758218531735</v>
          </cell>
          <cell r="N360">
            <v>10.049410910635226</v>
          </cell>
          <cell r="O360">
            <v>1.9197214092124382</v>
          </cell>
          <cell r="P360">
            <v>2.0445860314224129</v>
          </cell>
          <cell r="Q360">
            <v>4.0313764155788023</v>
          </cell>
          <cell r="R360">
            <v>-0.87182629307024362</v>
          </cell>
          <cell r="S360">
            <v>4.4611187941671293</v>
          </cell>
          <cell r="T360">
            <v>-4.4104870730111267</v>
          </cell>
          <cell r="U360">
            <v>12.528418662542062</v>
          </cell>
          <cell r="V360">
            <v>-7.5301870765354213</v>
          </cell>
          <cell r="W360">
            <v>3.4037832105178634</v>
          </cell>
          <cell r="X360">
            <v>-6.8789673418071962</v>
          </cell>
          <cell r="Y360">
            <v>-4.0200205998221605</v>
          </cell>
          <cell r="Z360">
            <v>-8.1995031951403341</v>
          </cell>
          <cell r="AA360">
            <v>8.7594525251929447</v>
          </cell>
          <cell r="AB360">
            <v>-9.2312254236734166</v>
          </cell>
          <cell r="AC360">
            <v>3.3533137276089642</v>
          </cell>
          <cell r="AD360">
            <v>-2.2183414116645483</v>
          </cell>
          <cell r="AE360">
            <v>0.50293987118101846</v>
          </cell>
          <cell r="AF360">
            <v>-2.3828228318019673</v>
          </cell>
          <cell r="AG360">
            <v>2.2589156354599682</v>
          </cell>
          <cell r="AH360">
            <v>3.7386383517567401</v>
          </cell>
          <cell r="AI360">
            <v>0.79732982752318549</v>
          </cell>
          <cell r="AJ360">
            <v>15.181614769436313</v>
          </cell>
          <cell r="AK360">
            <v>-3.6019112556476385</v>
          </cell>
          <cell r="AL360">
            <v>2.4577598548403135</v>
          </cell>
          <cell r="AM360">
            <v>-1.1539694863290206</v>
          </cell>
          <cell r="AN360">
            <v>5.417226487177329</v>
          </cell>
          <cell r="AO360">
            <v>2.7735361135235781</v>
          </cell>
          <cell r="AP360">
            <v>2.2108564161954281</v>
          </cell>
          <cell r="AQ360">
            <v>-4.6292062997674304</v>
          </cell>
          <cell r="AR360">
            <v>-8.8748021471696585</v>
          </cell>
          <cell r="AS360">
            <v>-9.6588029658849948</v>
          </cell>
          <cell r="AT360">
            <v>7.5652603584562605</v>
          </cell>
          <cell r="AU360">
            <v>-12.619128237280741</v>
          </cell>
          <cell r="AV360">
            <v>0.33170470391157281</v>
          </cell>
          <cell r="AW360">
            <v>4.6384921425218106</v>
          </cell>
          <cell r="AX360">
            <v>-10.121919586182182</v>
          </cell>
          <cell r="AY360">
            <v>15.36944633032078</v>
          </cell>
          <cell r="AZ360">
            <v>6.1231603923230127</v>
          </cell>
          <cell r="BA360">
            <v>2.4368304556369846</v>
          </cell>
          <cell r="BB360">
            <v>7.9929436250160579</v>
          </cell>
          <cell r="BC360">
            <v>9.6281804824689399</v>
          </cell>
          <cell r="BD360">
            <v>10.701428362674514</v>
          </cell>
          <cell r="BE360">
            <v>11.199415992213236</v>
          </cell>
          <cell r="BF360">
            <v>10.731734222878252</v>
          </cell>
          <cell r="BG360" t="str">
            <v>.</v>
          </cell>
        </row>
        <row r="361">
          <cell r="D361">
            <v>462049.3937300205</v>
          </cell>
          <cell r="E361">
            <v>483518.95160227269</v>
          </cell>
          <cell r="F361">
            <v>522921.48085434077</v>
          </cell>
          <cell r="G361">
            <v>563684.58223470894</v>
          </cell>
          <cell r="H361">
            <v>595344.91545205342</v>
          </cell>
          <cell r="I361">
            <v>598570.64274961664</v>
          </cell>
          <cell r="J361">
            <v>618348.49587293819</v>
          </cell>
          <cell r="K361">
            <v>635905.28257489437</v>
          </cell>
          <cell r="L361">
            <v>645210.78499544528</v>
          </cell>
          <cell r="M361">
            <v>645490.10775026283</v>
          </cell>
          <cell r="N361">
            <v>653869.79039476858</v>
          </cell>
          <cell r="O361">
            <v>652992.88022114418</v>
          </cell>
          <cell r="P361">
            <v>661134.38938214688</v>
          </cell>
          <cell r="Q361">
            <v>672839.42076831998</v>
          </cell>
          <cell r="R361">
            <v>684838.90483534359</v>
          </cell>
          <cell r="S361">
            <v>700741.49889085093</v>
          </cell>
          <cell r="T361">
            <v>723539.01411544415</v>
          </cell>
          <cell r="U361">
            <v>763679.14745517506</v>
          </cell>
          <cell r="V361">
            <v>802574.84209262824</v>
          </cell>
          <cell r="W361">
            <v>841322.23574483674</v>
          </cell>
          <cell r="X361">
            <v>873153.21533154754</v>
          </cell>
          <cell r="Y361">
            <v>895357.52661516063</v>
          </cell>
          <cell r="Z361">
            <v>903690.32255423337</v>
          </cell>
          <cell r="AA361">
            <v>894368.85338019207</v>
          </cell>
          <cell r="AB361">
            <v>915674.76159376709</v>
          </cell>
          <cell r="AC361">
            <v>940931.06416793587</v>
          </cell>
          <cell r="AD361">
            <v>966097.60942983907</v>
          </cell>
          <cell r="AE361">
            <v>1001745.5797629296</v>
          </cell>
          <cell r="AF361">
            <v>1044877.8226607509</v>
          </cell>
          <cell r="AG361">
            <v>1091739.6198927222</v>
          </cell>
          <cell r="AH361">
            <v>1149482.815707569</v>
          </cell>
          <cell r="AI361">
            <v>1195474.4718892789</v>
          </cell>
          <cell r="AJ361">
            <v>1229902.655453281</v>
          </cell>
          <cell r="AK361">
            <v>1269106.6816767103</v>
          </cell>
          <cell r="AL361">
            <v>1309294.7486921395</v>
          </cell>
          <cell r="AM361">
            <v>1358041.1893252104</v>
          </cell>
          <cell r="AN361">
            <v>1414727.5014899676</v>
          </cell>
          <cell r="AO361">
            <v>1468048.4736110191</v>
          </cell>
          <cell r="AP361">
            <v>1484455.3340838356</v>
          </cell>
          <cell r="AQ361">
            <v>1431405.8671611152</v>
          </cell>
          <cell r="AR361">
            <v>1431607.1783325607</v>
          </cell>
          <cell r="AS361">
            <v>1417308.787497517</v>
          </cell>
          <cell r="AT361">
            <v>1375813.5222832926</v>
          </cell>
          <cell r="AU361">
            <v>1352346.2022382626</v>
          </cell>
          <cell r="AV361">
            <v>1371008.5424806303</v>
          </cell>
          <cell r="AW361">
            <v>1420978.743129594</v>
          </cell>
          <cell r="AX361">
            <v>1466059.2013773923</v>
          </cell>
          <cell r="AY361">
            <v>1509735.7790874776</v>
          </cell>
          <cell r="AZ361">
            <v>1548491.7105953512</v>
          </cell>
          <cell r="BA361">
            <v>1583206.0547345078</v>
          </cell>
          <cell r="BB361">
            <v>1613923.6404775309</v>
          </cell>
          <cell r="BC361">
            <v>1641440.7791170229</v>
          </cell>
          <cell r="BD361">
            <v>1668576.3241544261</v>
          </cell>
          <cell r="BE361">
            <v>1696195.4860833648</v>
          </cell>
          <cell r="BF361">
            <v>1723697.5926936041</v>
          </cell>
          <cell r="BG361" t="str">
            <v>.</v>
          </cell>
        </row>
        <row r="362">
          <cell r="D362">
            <v>13685.920601593058</v>
          </cell>
          <cell r="E362">
            <v>14127.864333472105</v>
          </cell>
          <cell r="F362">
            <v>15111.385782406915</v>
          </cell>
          <cell r="G362">
            <v>16110.361430274221</v>
          </cell>
          <cell r="H362">
            <v>16830.330401474825</v>
          </cell>
          <cell r="I362">
            <v>16739.535676021707</v>
          </cell>
          <cell r="J362">
            <v>17110.844892129557</v>
          </cell>
          <cell r="K362">
            <v>17416.509294239127</v>
          </cell>
          <cell r="L362">
            <v>17502.036354351101</v>
          </cell>
          <cell r="M362">
            <v>17355.929668292654</v>
          </cell>
          <cell r="N362">
            <v>17440.636757880653</v>
          </cell>
          <cell r="O362">
            <v>17291.202099880724</v>
          </cell>
          <cell r="P362">
            <v>17404.177993630405</v>
          </cell>
          <cell r="Q362">
            <v>17631.938468804892</v>
          </cell>
          <cell r="R362">
            <v>17869.133444045056</v>
          </cell>
          <cell r="S362">
            <v>18216.680446841794</v>
          </cell>
          <cell r="T362">
            <v>18758.169770606928</v>
          </cell>
          <cell r="U362">
            <v>19742.3295530045</v>
          </cell>
          <cell r="V362">
            <v>20703.96431945356</v>
          </cell>
          <cell r="W362">
            <v>21671.622476480745</v>
          </cell>
          <cell r="X362">
            <v>22468.724141565515</v>
          </cell>
          <cell r="Y362">
            <v>22992.301717327187</v>
          </cell>
          <cell r="Z362">
            <v>23083.981427554616</v>
          </cell>
          <cell r="AA362">
            <v>22725.048069128083</v>
          </cell>
          <cell r="AB362">
            <v>23153.88217432905</v>
          </cell>
          <cell r="AC362">
            <v>23689.759349245138</v>
          </cell>
          <cell r="AD362">
            <v>24222.536016032573</v>
          </cell>
          <cell r="AE362">
            <v>25012.39026429654</v>
          </cell>
          <cell r="AF362">
            <v>25982.894210715996</v>
          </cell>
          <cell r="AG362">
            <v>27043.562680185652</v>
          </cell>
          <cell r="AH362">
            <v>28344.228596219913</v>
          </cell>
          <cell r="AI362">
            <v>29325.246667000574</v>
          </cell>
          <cell r="AJ362">
            <v>29690.925721746517</v>
          </cell>
          <cell r="AK362">
            <v>30076.30424804315</v>
          </cell>
          <cell r="AL362">
            <v>30548.763707879749</v>
          </cell>
          <cell r="AM362">
            <v>31103.067270051164</v>
          </cell>
          <cell r="AN362">
            <v>31891.588953384195</v>
          </cell>
          <cell r="AO362">
            <v>32453.097341620225</v>
          </cell>
          <cell r="AP362">
            <v>32282.580749630728</v>
          </cell>
          <cell r="AQ362">
            <v>30870.854016680092</v>
          </cell>
          <cell r="AR362">
            <v>30745.93720297435</v>
          </cell>
          <cell r="AS362">
            <v>30325.680284955579</v>
          </cell>
          <cell r="AT362">
            <v>29418.844170745666</v>
          </cell>
          <cell r="AU362">
            <v>29024.5176840317</v>
          </cell>
          <cell r="AV362">
            <v>29512.537131386569</v>
          </cell>
          <cell r="AW362">
            <v>30617.84488409193</v>
          </cell>
          <cell r="AX362">
            <v>31561.837797378219</v>
          </cell>
          <cell r="AY362">
            <v>32433.227772717524</v>
          </cell>
          <cell r="AZ362">
            <v>33236.149526110647</v>
          </cell>
          <cell r="BA362">
            <v>33954.076835954489</v>
          </cell>
          <cell r="BB362">
            <v>34585.994663166101</v>
          </cell>
          <cell r="BC362">
            <v>35227.603517127172</v>
          </cell>
          <cell r="BD362">
            <v>35863.68736888811</v>
          </cell>
          <cell r="BE362">
            <v>36511.297748200595</v>
          </cell>
          <cell r="BF362">
            <v>37074.495065273884</v>
          </cell>
          <cell r="BG362" t="str">
            <v>.</v>
          </cell>
        </row>
        <row r="363">
          <cell r="D363" t="str">
            <v>.</v>
          </cell>
          <cell r="E363" t="str">
            <v>.</v>
          </cell>
          <cell r="F363" t="str">
            <v>.</v>
          </cell>
          <cell r="G363" t="str">
            <v>.</v>
          </cell>
          <cell r="H363" t="str">
            <v>.</v>
          </cell>
          <cell r="I363" t="str">
            <v>.</v>
          </cell>
          <cell r="J363" t="str">
            <v>.</v>
          </cell>
          <cell r="K363">
            <v>319.99742343629396</v>
          </cell>
          <cell r="L363">
            <v>323.39859603939288</v>
          </cell>
          <cell r="M363">
            <v>336.37741365150197</v>
          </cell>
          <cell r="N363">
            <v>367.22084256220563</v>
          </cell>
          <cell r="O363">
            <v>371.56194475244592</v>
          </cell>
          <cell r="P363">
            <v>376.93652548299104</v>
          </cell>
          <cell r="Q363">
            <v>390.35292016227339</v>
          </cell>
          <cell r="R363">
            <v>385.28399839418518</v>
          </cell>
          <cell r="S363">
            <v>400.98855711882032</v>
          </cell>
          <cell r="T363">
            <v>382.26042136073892</v>
          </cell>
          <cell r="U363">
            <v>428.92415731702852</v>
          </cell>
          <cell r="V363">
            <v>395.78651149354039</v>
          </cell>
          <cell r="W363">
            <v>408.65659168458541</v>
          </cell>
          <cell r="X363">
            <v>380.15892181696802</v>
          </cell>
          <cell r="Y363">
            <v>364.11942320670215</v>
          </cell>
          <cell r="Z363">
            <v>332.50180038074734</v>
          </cell>
          <cell r="AA363">
            <v>359.71460680017168</v>
          </cell>
          <cell r="AB363">
            <v>324.92937592636343</v>
          </cell>
          <cell r="AC363">
            <v>334.37488458420705</v>
          </cell>
          <cell r="AD363">
            <v>325.60180935324189</v>
          </cell>
          <cell r="AE363">
            <v>325.88527237900291</v>
          </cell>
          <cell r="AF363">
            <v>316.8219268649957</v>
          </cell>
          <cell r="AG363">
            <v>322.72992228573025</v>
          </cell>
          <cell r="AH363">
            <v>333.2706760513326</v>
          </cell>
          <cell r="AI363">
            <v>334.18375797031979</v>
          </cell>
          <cell r="AJ363">
            <v>378.80886446959585</v>
          </cell>
          <cell r="AK363">
            <v>358.47749507202826</v>
          </cell>
          <cell r="AL363">
            <v>361.6068316844154</v>
          </cell>
          <cell r="AM363">
            <v>350.85682130859476</v>
          </cell>
          <cell r="AN363">
            <v>364.04460109154036</v>
          </cell>
          <cell r="AO363">
            <v>366.90048761704168</v>
          </cell>
          <cell r="AP363">
            <v>368.91870117268661</v>
          </cell>
          <cell r="AQ363">
            <v>348.9239719292803</v>
          </cell>
          <cell r="AR363">
            <v>316.62653573629996</v>
          </cell>
          <cell r="AS363">
            <v>284.98063755309568</v>
          </cell>
          <cell r="AT363">
            <v>306.34256649629964</v>
          </cell>
          <cell r="AU363">
            <v>268.6796743683293</v>
          </cell>
          <cell r="AV363">
            <v>270.37234290237291</v>
          </cell>
          <cell r="AW363">
            <v>283.18770164627159</v>
          </cell>
          <cell r="AX363">
            <v>254.30325284489564</v>
          </cell>
          <cell r="AY363">
            <v>292.7663597907918</v>
          </cell>
          <cell r="AZ363">
            <v>310.41588864447067</v>
          </cell>
          <cell r="BA363">
            <v>317.72598921558262</v>
          </cell>
          <cell r="BB363">
            <v>342.85534287862532</v>
          </cell>
          <cell r="BC363">
            <v>376.42089408688923</v>
          </cell>
          <cell r="BD363">
            <v>417.32838854683547</v>
          </cell>
          <cell r="BE363">
            <v>464.75378804469693</v>
          </cell>
          <cell r="BF363">
            <v>514.23051330215412</v>
          </cell>
          <cell r="BG363" t="str">
            <v>.</v>
          </cell>
        </row>
        <row r="364">
          <cell r="D364" t="str">
            <v>.</v>
          </cell>
          <cell r="E364" t="str">
            <v>.</v>
          </cell>
          <cell r="F364" t="str">
            <v>.</v>
          </cell>
          <cell r="G364" t="str">
            <v>.</v>
          </cell>
          <cell r="H364" t="str">
            <v>.</v>
          </cell>
          <cell r="I364" t="str">
            <v>.</v>
          </cell>
          <cell r="J364" t="str">
            <v>.</v>
          </cell>
          <cell r="K364">
            <v>373194</v>
          </cell>
          <cell r="L364">
            <v>378233</v>
          </cell>
          <cell r="M364">
            <v>374219</v>
          </cell>
          <cell r="N364">
            <v>355795</v>
          </cell>
          <cell r="O364">
            <v>365529</v>
          </cell>
          <cell r="P364">
            <v>371997</v>
          </cell>
          <cell r="Q364">
            <v>355325</v>
          </cell>
          <cell r="R364">
            <v>342119</v>
          </cell>
          <cell r="S364">
            <v>313629</v>
          </cell>
          <cell r="T364">
            <v>313711</v>
          </cell>
          <cell r="U364">
            <v>313888</v>
          </cell>
          <cell r="V364">
            <v>303898</v>
          </cell>
          <cell r="W364">
            <v>276696</v>
          </cell>
          <cell r="X364">
            <v>262689</v>
          </cell>
          <cell r="Y364">
            <v>245678</v>
          </cell>
          <cell r="Z364">
            <v>197535</v>
          </cell>
          <cell r="AA364">
            <v>204241</v>
          </cell>
          <cell r="AB364">
            <v>212949</v>
          </cell>
          <cell r="AC364">
            <v>209731</v>
          </cell>
          <cell r="AD364">
            <v>202822</v>
          </cell>
          <cell r="AE364">
            <v>196583</v>
          </cell>
          <cell r="AF364">
            <v>189051</v>
          </cell>
          <cell r="AG364">
            <v>155171</v>
          </cell>
          <cell r="AH364">
            <v>144287</v>
          </cell>
          <cell r="AI364">
            <v>150650</v>
          </cell>
          <cell r="AJ364">
            <v>134540</v>
          </cell>
          <cell r="AK364">
            <v>130420</v>
          </cell>
          <cell r="AL364">
            <v>123726</v>
          </cell>
          <cell r="AM364">
            <v>119832</v>
          </cell>
          <cell r="AN364">
            <v>124767</v>
          </cell>
          <cell r="AO364">
            <v>126599</v>
          </cell>
          <cell r="AP364">
            <v>127112</v>
          </cell>
          <cell r="AQ364">
            <v>132486</v>
          </cell>
          <cell r="AR364">
            <v>130726</v>
          </cell>
          <cell r="AS364">
            <v>126924</v>
          </cell>
          <cell r="AT364">
            <v>124561</v>
          </cell>
          <cell r="AU364">
            <v>121805.60644868301</v>
          </cell>
          <cell r="AV364">
            <v>121847.58910081744</v>
          </cell>
          <cell r="AW364">
            <v>121607</v>
          </cell>
          <cell r="AX364">
            <v>121020</v>
          </cell>
          <cell r="AY364">
            <v>117722</v>
          </cell>
          <cell r="AZ364">
            <v>120511</v>
          </cell>
          <cell r="BA364">
            <v>120278</v>
          </cell>
          <cell r="BB364">
            <v>120000</v>
          </cell>
          <cell r="BC364">
            <v>120000</v>
          </cell>
          <cell r="BD364">
            <v>120000</v>
          </cell>
          <cell r="BE364">
            <v>120000</v>
          </cell>
          <cell r="BF364" t="str">
            <v>.</v>
          </cell>
          <cell r="BG364" t="str">
            <v>.</v>
          </cell>
        </row>
        <row r="365">
          <cell r="D365" t="str">
            <v>.</v>
          </cell>
          <cell r="E365" t="str">
            <v>.</v>
          </cell>
          <cell r="F365" t="str">
            <v>.</v>
          </cell>
          <cell r="G365" t="str">
            <v>.</v>
          </cell>
          <cell r="H365" t="str">
            <v>.</v>
          </cell>
          <cell r="I365" t="str">
            <v>.</v>
          </cell>
          <cell r="J365" t="str">
            <v>.</v>
          </cell>
          <cell r="K365" t="str">
            <v>.</v>
          </cell>
          <cell r="L365" t="str">
            <v>.</v>
          </cell>
          <cell r="M365" t="str">
            <v>.</v>
          </cell>
          <cell r="N365" t="str">
            <v>.</v>
          </cell>
          <cell r="O365" t="str">
            <v>.</v>
          </cell>
          <cell r="P365" t="str">
            <v>.</v>
          </cell>
          <cell r="Q365" t="str">
            <v>.</v>
          </cell>
          <cell r="R365" t="str">
            <v>.</v>
          </cell>
          <cell r="S365" t="str">
            <v>.</v>
          </cell>
          <cell r="T365" t="str">
            <v>.</v>
          </cell>
          <cell r="U365">
            <v>24.708051028240099</v>
          </cell>
          <cell r="V365">
            <v>20.738287616603671</v>
          </cell>
          <cell r="W365">
            <v>18.314660890754027</v>
          </cell>
          <cell r="X365">
            <v>12.737427503879463</v>
          </cell>
          <cell r="Y365">
            <v>12.867343135836853</v>
          </cell>
          <cell r="Z365">
            <v>10.911438462168535</v>
          </cell>
          <cell r="AA365">
            <v>13.535190946647175</v>
          </cell>
          <cell r="AB365">
            <v>12.199893635095997</v>
          </cell>
          <cell r="AC365">
            <v>13.617104110566785</v>
          </cell>
          <cell r="AD365">
            <v>13.376188347052311</v>
          </cell>
          <cell r="AE365">
            <v>13.596249482433917</v>
          </cell>
          <cell r="AF365">
            <v>11.981808703140596</v>
          </cell>
          <cell r="AG365">
            <v>11.529562461036898</v>
          </cell>
          <cell r="AH365">
            <v>12.943378006758067</v>
          </cell>
          <cell r="AI365">
            <v>12.652069957825596</v>
          </cell>
          <cell r="AJ365">
            <v>23.263773749512275</v>
          </cell>
          <cell r="AK365">
            <v>22.191939886430795</v>
          </cell>
          <cell r="AL365">
            <v>22.83512444270967</v>
          </cell>
          <cell r="AM365">
            <v>22.057098981538907</v>
          </cell>
          <cell r="AN365">
            <v>21.710925991109029</v>
          </cell>
          <cell r="AO365">
            <v>20.828978822551196</v>
          </cell>
          <cell r="AP365">
            <v>21.4471005386489</v>
          </cell>
          <cell r="AQ365">
            <v>17.386399042324658</v>
          </cell>
          <cell r="AR365">
            <v>12.103337872945948</v>
          </cell>
          <cell r="AS365">
            <v>6.7384935637122387</v>
          </cell>
          <cell r="AT365">
            <v>22.857955584452522</v>
          </cell>
          <cell r="AU365">
            <v>12.373154653637821</v>
          </cell>
          <cell r="AV365">
            <v>13.493308090768057</v>
          </cell>
          <cell r="AW365">
            <v>14.820081581550051</v>
          </cell>
          <cell r="AX365">
            <v>6.65194890199189</v>
          </cell>
          <cell r="AY365">
            <v>20.394070702484598</v>
          </cell>
          <cell r="AZ365">
            <v>23.044811867487834</v>
          </cell>
          <cell r="BA365">
            <v>18.010357388442262</v>
          </cell>
          <cell r="BB365">
            <v>17.756898192197905</v>
          </cell>
          <cell r="BC365">
            <v>17.578514189898286</v>
          </cell>
          <cell r="BD365">
            <v>15.416738889851866</v>
          </cell>
          <cell r="BE365">
            <v>15.288413633586716</v>
          </cell>
          <cell r="BF365">
            <v>14.732933002196571</v>
          </cell>
          <cell r="BG365" t="str">
            <v>.</v>
          </cell>
        </row>
        <row r="366">
          <cell r="D366" t="str">
            <v>.</v>
          </cell>
          <cell r="E366" t="str">
            <v>.</v>
          </cell>
          <cell r="F366" t="str">
            <v>.</v>
          </cell>
          <cell r="G366" t="str">
            <v>.</v>
          </cell>
          <cell r="H366" t="str">
            <v>.</v>
          </cell>
          <cell r="I366" t="str">
            <v>.</v>
          </cell>
          <cell r="J366" t="str">
            <v>.</v>
          </cell>
          <cell r="K366" t="str">
            <v>.</v>
          </cell>
          <cell r="L366" t="str">
            <v>.</v>
          </cell>
          <cell r="M366" t="str">
            <v>.</v>
          </cell>
          <cell r="N366" t="str">
            <v>.</v>
          </cell>
          <cell r="O366" t="str">
            <v>.</v>
          </cell>
          <cell r="P366" t="str">
            <v>.</v>
          </cell>
          <cell r="Q366" t="str">
            <v>.</v>
          </cell>
          <cell r="R366" t="str">
            <v>.</v>
          </cell>
          <cell r="S366" t="str">
            <v>.</v>
          </cell>
          <cell r="T366" t="str">
            <v>.</v>
          </cell>
          <cell r="U366">
            <v>49.670027368350198</v>
          </cell>
          <cell r="V366">
            <v>54.465212516327398</v>
          </cell>
          <cell r="W366">
            <v>57.313225937457688</v>
          </cell>
          <cell r="X366">
            <v>61.964569011105226</v>
          </cell>
          <cell r="Y366">
            <v>64.695573036815858</v>
          </cell>
          <cell r="Z366">
            <v>69.451485797303889</v>
          </cell>
          <cell r="AA366">
            <v>62.345317384932429</v>
          </cell>
          <cell r="AB366">
            <v>66.206924978561148</v>
          </cell>
          <cell r="AC366">
            <v>65.713451457863087</v>
          </cell>
          <cell r="AD366">
            <v>67.33557381495136</v>
          </cell>
          <cell r="AE366">
            <v>66.14329790881041</v>
          </cell>
          <cell r="AF366">
            <v>67.467933035245622</v>
          </cell>
          <cell r="AG366">
            <v>65.952282566768503</v>
          </cell>
          <cell r="AH366">
            <v>63.928944308830864</v>
          </cell>
          <cell r="AI366">
            <v>63.420165937834781</v>
          </cell>
          <cell r="AJ366">
            <v>54.937042805870917</v>
          </cell>
          <cell r="AK366">
            <v>55.66979305678251</v>
          </cell>
          <cell r="AL366">
            <v>53.894216341429448</v>
          </cell>
          <cell r="AM366">
            <v>54.574310697794942</v>
          </cell>
          <cell r="AN366">
            <v>53.511065917495579</v>
          </cell>
          <cell r="AO366">
            <v>53.006392435467994</v>
          </cell>
          <cell r="AP366">
            <v>53.783203028537969</v>
          </cell>
          <cell r="AQ366">
            <v>58.672865318705824</v>
          </cell>
          <cell r="AR366">
            <v>63.381586181371304</v>
          </cell>
          <cell r="AS366">
            <v>64.807736468585986</v>
          </cell>
          <cell r="AT366">
            <v>57.188573054026037</v>
          </cell>
          <cell r="AU366">
            <v>68.24671953052345</v>
          </cell>
          <cell r="AV366">
            <v>67.338644789776765</v>
          </cell>
          <cell r="AW366">
            <v>65.178538392229456</v>
          </cell>
          <cell r="AX366">
            <v>72.60632013356927</v>
          </cell>
          <cell r="AY366">
            <v>61.644120569221684</v>
          </cell>
          <cell r="AZ366">
            <v>57.293440893033107</v>
          </cell>
          <cell r="BA366">
            <v>55.437716306814266</v>
          </cell>
          <cell r="BB366">
            <v>51.731182482507748</v>
          </cell>
          <cell r="BC366">
            <v>47.553465812729058</v>
          </cell>
          <cell r="BD366">
            <v>43.290110534807127</v>
          </cell>
          <cell r="BE366">
            <v>39.233462972033657</v>
          </cell>
          <cell r="BF366">
            <v>35.70770737602269</v>
          </cell>
          <cell r="BG366" t="str">
            <v>.</v>
          </cell>
        </row>
        <row r="367">
          <cell r="D367" t="str">
            <v>.</v>
          </cell>
          <cell r="E367" t="str">
            <v>.</v>
          </cell>
          <cell r="F367" t="str">
            <v>.</v>
          </cell>
          <cell r="G367" t="str">
            <v>.</v>
          </cell>
          <cell r="H367" t="str">
            <v>.</v>
          </cell>
          <cell r="I367" t="str">
            <v>.</v>
          </cell>
          <cell r="J367" t="str">
            <v>.</v>
          </cell>
          <cell r="K367" t="str">
            <v>.</v>
          </cell>
          <cell r="L367" t="str">
            <v>.</v>
          </cell>
          <cell r="M367" t="str">
            <v>.</v>
          </cell>
          <cell r="N367" t="str">
            <v>.</v>
          </cell>
          <cell r="O367" t="str">
            <v>.</v>
          </cell>
          <cell r="P367" t="str">
            <v>.</v>
          </cell>
          <cell r="Q367" t="str">
            <v>.</v>
          </cell>
          <cell r="R367" t="str">
            <v>.</v>
          </cell>
          <cell r="S367" t="str">
            <v>.</v>
          </cell>
          <cell r="T367" t="str">
            <v>.</v>
          </cell>
          <cell r="U367">
            <v>4.0396813937557603</v>
          </cell>
          <cell r="V367">
            <v>3.1904613286171699</v>
          </cell>
          <cell r="W367">
            <v>3.0533640178692298</v>
          </cell>
          <cell r="X367">
            <v>2.3047047706565178</v>
          </cell>
          <cell r="Y367">
            <v>1.6129049286666743</v>
          </cell>
          <cell r="Z367">
            <v>0.95252260058716254</v>
          </cell>
          <cell r="AA367">
            <v>0.87562636150087869</v>
          </cell>
          <cell r="AB367">
            <v>0.8674067975015306</v>
          </cell>
          <cell r="AC367">
            <v>0.6665708816699959</v>
          </cell>
          <cell r="AD367">
            <v>0.69477530437077162</v>
          </cell>
          <cell r="AE367">
            <v>0.66711485292218919</v>
          </cell>
          <cell r="AF367">
            <v>0.80974757440478839</v>
          </cell>
          <cell r="AG367">
            <v>1.7593528966075107</v>
          </cell>
          <cell r="AH367">
            <v>1.745156788503694</v>
          </cell>
          <cell r="AI367">
            <v>2.2140934259614684</v>
          </cell>
          <cell r="AJ367">
            <v>2.0502799782837693</v>
          </cell>
          <cell r="AK367">
            <v>2.0810229999561427</v>
          </cell>
          <cell r="AL367">
            <v>2.2912404650150147</v>
          </cell>
          <cell r="AM367">
            <v>1.8175305628828995</v>
          </cell>
          <cell r="AN367">
            <v>2.7799288200555363</v>
          </cell>
          <cell r="AO367">
            <v>2.8715628690422315</v>
          </cell>
          <cell r="AP367">
            <v>1.8759030071362552</v>
          </cell>
          <cell r="AQ367">
            <v>2.2638198783227557</v>
          </cell>
          <cell r="AR367">
            <v>1.2508489315141345</v>
          </cell>
          <cell r="AS367">
            <v>1.8756641817529323</v>
          </cell>
          <cell r="AT367">
            <v>0.84597524506499033</v>
          </cell>
          <cell r="AU367">
            <v>0.66530943681982713</v>
          </cell>
          <cell r="AV367">
            <v>0.6646157082380163</v>
          </cell>
          <cell r="AW367">
            <v>0.9708184455504657</v>
          </cell>
          <cell r="AX367">
            <v>0.96504900682822936</v>
          </cell>
          <cell r="AY367">
            <v>0.67866254561619144</v>
          </cell>
          <cell r="AZ367">
            <v>0.39104210169242731</v>
          </cell>
          <cell r="BA367">
            <v>1.2609032614327518</v>
          </cell>
          <cell r="BB367">
            <v>1.448895447808048</v>
          </cell>
          <cell r="BC367">
            <v>1.6558202420998716</v>
          </cell>
          <cell r="BD367">
            <v>1.9608261443485915</v>
          </cell>
          <cell r="BE367">
            <v>2.1597523694984742</v>
          </cell>
          <cell r="BF367">
            <v>2.3535291025143326</v>
          </cell>
          <cell r="BG367" t="str">
            <v>.</v>
          </cell>
        </row>
        <row r="368">
          <cell r="D368" t="str">
            <v>.</v>
          </cell>
          <cell r="E368" t="str">
            <v>.</v>
          </cell>
          <cell r="F368" t="str">
            <v>.</v>
          </cell>
          <cell r="G368" t="str">
            <v>.</v>
          </cell>
          <cell r="H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v>21.582240209653943</v>
          </cell>
          <cell r="V368">
            <v>21.606038538451756</v>
          </cell>
          <cell r="W368">
            <v>21.318749153919047</v>
          </cell>
          <cell r="X368">
            <v>22.993298714358779</v>
          </cell>
          <cell r="Y368">
            <v>20.8241788986806</v>
          </cell>
          <cell r="Z368">
            <v>18.684553139940419</v>
          </cell>
          <cell r="AA368">
            <v>23.243865306919499</v>
          </cell>
          <cell r="AB368">
            <v>20.725774588841333</v>
          </cell>
          <cell r="AC368">
            <v>20.002873549900123</v>
          </cell>
          <cell r="AD368">
            <v>18.593462533625548</v>
          </cell>
          <cell r="AE368">
            <v>19.59333775583347</v>
          </cell>
          <cell r="AF368">
            <v>19.740510687208978</v>
          </cell>
          <cell r="AG368">
            <v>20.758802075587091</v>
          </cell>
          <cell r="AH368">
            <v>21.382520895907373</v>
          </cell>
          <cell r="AI368">
            <v>21.713670678378154</v>
          </cell>
          <cell r="AJ368">
            <v>19.748903466333047</v>
          </cell>
          <cell r="AK368">
            <v>20.057244056830545</v>
          </cell>
          <cell r="AL368">
            <v>20.97941875084587</v>
          </cell>
          <cell r="AM368">
            <v>21.551059757783257</v>
          </cell>
          <cell r="AN368">
            <v>21.998079271339861</v>
          </cell>
          <cell r="AO368">
            <v>23.293065872938584</v>
          </cell>
          <cell r="AP368">
            <v>22.893793425676876</v>
          </cell>
          <cell r="AQ368">
            <v>21.676915760646757</v>
          </cell>
          <cell r="AR368">
            <v>23.264227014168622</v>
          </cell>
          <cell r="AS368">
            <v>26.578105785948811</v>
          </cell>
          <cell r="AT368">
            <v>19.107496116456435</v>
          </cell>
          <cell r="AU368">
            <v>18.714816379018895</v>
          </cell>
          <cell r="AV368">
            <v>18.503431411217161</v>
          </cell>
          <cell r="AW368">
            <v>19.030561580670035</v>
          </cell>
          <cell r="AX368">
            <v>19.77668195761062</v>
          </cell>
          <cell r="AY368">
            <v>17.28314618267753</v>
          </cell>
          <cell r="AZ368">
            <v>19.270705137786624</v>
          </cell>
          <cell r="BA368">
            <v>25.29102304331073</v>
          </cell>
          <cell r="BB368">
            <v>29.063023877486298</v>
          </cell>
          <cell r="BC368">
            <v>33.212199755272778</v>
          </cell>
          <cell r="BD368">
            <v>39.332324430992415</v>
          </cell>
          <cell r="BE368">
            <v>43.318371024881166</v>
          </cell>
          <cell r="BF368">
            <v>47.205830519266406</v>
          </cell>
          <cell r="BG368" t="str">
            <v>.</v>
          </cell>
        </row>
        <row r="369">
          <cell r="D369">
            <v>6.3993900000000005E-3</v>
          </cell>
          <cell r="E369">
            <v>8.9047999999999992E-3</v>
          </cell>
          <cell r="F369">
            <v>1.0211420000000001E-2</v>
          </cell>
          <cell r="G369">
            <v>1.254951E-2</v>
          </cell>
          <cell r="H369">
            <v>1.6487249999999998E-2</v>
          </cell>
          <cell r="I369">
            <v>3.2833080000000001E-2</v>
          </cell>
          <cell r="J369">
            <v>4.2372199999999999E-2</v>
          </cell>
          <cell r="K369">
            <v>5.12735E-2</v>
          </cell>
          <cell r="L369">
            <v>6.9231689999999999E-2</v>
          </cell>
          <cell r="M369">
            <v>9.8075809999999999E-2</v>
          </cell>
          <cell r="N369">
            <v>0.20317172</v>
          </cell>
          <cell r="O369">
            <v>0.33504653000000001</v>
          </cell>
          <cell r="P369">
            <v>0.44778983</v>
          </cell>
          <cell r="Q369">
            <v>0.5567375</v>
          </cell>
          <cell r="R369">
            <v>0.80304386999999999</v>
          </cell>
          <cell r="S369">
            <v>1.2345469769999999</v>
          </cell>
          <cell r="T369">
            <v>1.86799</v>
          </cell>
          <cell r="U369">
            <v>2.4768690000000002</v>
          </cell>
          <cell r="V369">
            <v>3.7889200000000001</v>
          </cell>
          <cell r="W369">
            <v>7.1584709999999996</v>
          </cell>
          <cell r="X369">
            <v>13.865971</v>
          </cell>
          <cell r="Y369">
            <v>23.656517999999998</v>
          </cell>
          <cell r="Z369">
            <v>42.319927</v>
          </cell>
          <cell r="AA369">
            <v>77.716559000000004</v>
          </cell>
          <cell r="AB369">
            <v>156.72365300000001</v>
          </cell>
          <cell r="AC369">
            <v>302.86374899999998</v>
          </cell>
          <cell r="AD369">
            <v>611.52122999999995</v>
          </cell>
          <cell r="AE369">
            <v>1183.3267800000001</v>
          </cell>
          <cell r="AF369">
            <v>2289.4299000000001</v>
          </cell>
          <cell r="AG369">
            <v>4167.6358499999997</v>
          </cell>
          <cell r="AH369">
            <v>6248.2738699999991</v>
          </cell>
          <cell r="AI369">
            <v>8843.9153999999999</v>
          </cell>
          <cell r="AJ369">
            <v>12107.71602</v>
          </cell>
          <cell r="AK369">
            <v>13553.387312000001</v>
          </cell>
          <cell r="AL369">
            <v>13385.686444000001</v>
          </cell>
          <cell r="AM369">
            <v>13840.405294</v>
          </cell>
          <cell r="AN369">
            <v>16513.954169000001</v>
          </cell>
          <cell r="AO369">
            <v>15392.362999999999</v>
          </cell>
          <cell r="AP369">
            <v>18755.238440000001</v>
          </cell>
          <cell r="AQ369">
            <v>19602.934365000001</v>
          </cell>
          <cell r="AR369">
            <v>21240.709446000001</v>
          </cell>
          <cell r="AS369">
            <v>22806.625999999997</v>
          </cell>
          <cell r="AT369">
            <v>24956.134449000001</v>
          </cell>
          <cell r="AU369">
            <v>27466</v>
          </cell>
          <cell r="AV369">
            <v>29727</v>
          </cell>
          <cell r="AW369">
            <v>32522.058059972449</v>
          </cell>
          <cell r="AX369">
            <v>38202.92</v>
          </cell>
          <cell r="AY369">
            <v>47322.950000000004</v>
          </cell>
          <cell r="AZ369">
            <v>60924.789999999994</v>
          </cell>
          <cell r="BA369">
            <v>61391.68</v>
          </cell>
          <cell r="BB369">
            <v>63803.700000000004</v>
          </cell>
          <cell r="BC369">
            <v>67579.939999999988</v>
          </cell>
          <cell r="BD369">
            <v>71499.599999999991</v>
          </cell>
          <cell r="BE369">
            <v>75646.61</v>
          </cell>
          <cell r="BF369">
            <v>80034.159999999989</v>
          </cell>
          <cell r="BG369" t="str">
            <v>.</v>
          </cell>
        </row>
        <row r="370">
          <cell r="D370">
            <v>4966.7876894562332</v>
          </cell>
          <cell r="E370">
            <v>5963.6922572150261</v>
          </cell>
          <cell r="F370">
            <v>5795.5570704554957</v>
          </cell>
          <cell r="G370">
            <v>5911.3246589677274</v>
          </cell>
          <cell r="H370">
            <v>5978.5672031735185</v>
          </cell>
          <cell r="I370">
            <v>10824.486793192013</v>
          </cell>
          <cell r="J370">
            <v>12700.578452344895</v>
          </cell>
          <cell r="K370">
            <v>13024.271615813701</v>
          </cell>
          <cell r="L370">
            <v>13026.617027015445</v>
          </cell>
          <cell r="M370">
            <v>13362.722118338517</v>
          </cell>
          <cell r="N370">
            <v>13636.416356264323</v>
          </cell>
          <cell r="O370">
            <v>13881.203004045003</v>
          </cell>
          <cell r="P370">
            <v>14516.614808449694</v>
          </cell>
          <cell r="Q370">
            <v>13872.80576484903</v>
          </cell>
          <cell r="R370">
            <v>13696.288205359739</v>
          </cell>
          <cell r="S370">
            <v>14859.403808749765</v>
          </cell>
          <cell r="T370">
            <v>16791.431980694058</v>
          </cell>
          <cell r="U370">
            <v>16578.308329362088</v>
          </cell>
          <cell r="V370">
            <v>17135.267755512621</v>
          </cell>
          <cell r="W370">
            <v>19191.17435669629</v>
          </cell>
          <cell r="X370">
            <v>22069.910331909807</v>
          </cell>
          <cell r="Y370">
            <v>22687.549551876862</v>
          </cell>
          <cell r="Z370">
            <v>23807.820272345671</v>
          </cell>
          <cell r="AA370">
            <v>25434.080716381679</v>
          </cell>
          <cell r="AB370">
            <v>24150.88778545782</v>
          </cell>
          <cell r="AC370">
            <v>24422.000910947754</v>
          </cell>
          <cell r="AD370">
            <v>26105.698284781134</v>
          </cell>
          <cell r="AE370">
            <v>27476.952442459438</v>
          </cell>
          <cell r="AF370">
            <v>28511.517737752682</v>
          </cell>
          <cell r="AG370">
            <v>29899.217634462315</v>
          </cell>
          <cell r="AH370">
            <v>30201.716689669982</v>
          </cell>
          <cell r="AI370">
            <v>27094.250477490546</v>
          </cell>
          <cell r="AJ370">
            <v>25213.377032352142</v>
          </cell>
          <cell r="AK370">
            <v>24340.769657217705</v>
          </cell>
          <cell r="AL370">
            <v>21686.9018847511</v>
          </cell>
          <cell r="AM370">
            <v>20940.017196532994</v>
          </cell>
          <cell r="AN370">
            <v>22104.92034157761</v>
          </cell>
          <cell r="AO370">
            <v>19394.580002833976</v>
          </cell>
          <cell r="AP370">
            <v>21111.141257560994</v>
          </cell>
          <cell r="AQ370">
            <v>20902.844762709981</v>
          </cell>
          <cell r="AR370">
            <v>21240.709446000001</v>
          </cell>
          <cell r="AS370">
            <v>20993.645752626344</v>
          </cell>
          <cell r="AT370">
            <v>21375.641313795601</v>
          </cell>
          <cell r="AU370">
            <v>22224.96039784819</v>
          </cell>
          <cell r="AV370">
            <v>22350.577479827305</v>
          </cell>
          <cell r="AW370">
            <v>22640.241438234265</v>
          </cell>
          <cell r="AX370">
            <v>24611.478903387546</v>
          </cell>
          <cell r="AY370">
            <v>27488.672115134752</v>
          </cell>
          <cell r="AZ370">
            <v>30480.166984516403</v>
          </cell>
          <cell r="BA370">
            <v>26901.076395263772</v>
          </cell>
          <cell r="BB370">
            <v>25337.17206864119</v>
          </cell>
          <cell r="BC370">
            <v>23939.826574515737</v>
          </cell>
          <cell r="BD370">
            <v>22523.505309358879</v>
          </cell>
          <cell r="BE370">
            <v>21120.297954186295</v>
          </cell>
          <cell r="BF370">
            <v>19741.499307260998</v>
          </cell>
          <cell r="BG370" t="str">
            <v>.</v>
          </cell>
        </row>
        <row r="371">
          <cell r="D371">
            <v>556.46869565217401</v>
          </cell>
          <cell r="E371">
            <v>596.95649259234426</v>
          </cell>
          <cell r="F371">
            <v>721.65512367491169</v>
          </cell>
          <cell r="G371">
            <v>886.89116607773849</v>
          </cell>
          <cell r="H371">
            <v>1183.8335607094134</v>
          </cell>
          <cell r="I371">
            <v>2273.4441213128375</v>
          </cell>
          <cell r="J371">
            <v>2639.5190930044228</v>
          </cell>
          <cell r="K371">
            <v>2848.211309854461</v>
          </cell>
          <cell r="L371">
            <v>2851.152705707932</v>
          </cell>
          <cell r="M371">
            <v>3155.7954179805656</v>
          </cell>
          <cell r="N371">
            <v>2671.976117204556</v>
          </cell>
          <cell r="O371">
            <v>3012.493638676845</v>
          </cell>
          <cell r="P371">
            <v>2754.7312568823709</v>
          </cell>
          <cell r="Q371">
            <v>2469.3733173066262</v>
          </cell>
          <cell r="R371">
            <v>2190.0519529396365</v>
          </cell>
          <cell r="S371">
            <v>2365.1095476289461</v>
          </cell>
          <cell r="T371">
            <v>2769.3947624356574</v>
          </cell>
          <cell r="U371">
            <v>2889.420452159306</v>
          </cell>
          <cell r="V371">
            <v>2663.8263168255576</v>
          </cell>
          <cell r="W371">
            <v>3373.9476549354526</v>
          </cell>
          <cell r="X371">
            <v>5315.4837844054282</v>
          </cell>
          <cell r="Y371">
            <v>5670.5781676973966</v>
          </cell>
          <cell r="Z371">
            <v>6157.9545719108319</v>
          </cell>
          <cell r="AA371">
            <v>7075.046792782623</v>
          </cell>
          <cell r="AB371">
            <v>5293.1622462316818</v>
          </cell>
          <cell r="AC371">
            <v>6606.240339752776</v>
          </cell>
          <cell r="AD371">
            <v>7512.093620899971</v>
          </cell>
          <cell r="AE371">
            <v>7791.9651005827554</v>
          </cell>
          <cell r="AF371">
            <v>8781.0477746582601</v>
          </cell>
          <cell r="AG371">
            <v>9951.7789642846037</v>
          </cell>
          <cell r="AH371">
            <v>9993.7363867700751</v>
          </cell>
          <cell r="AI371">
            <v>7216.0590671579685</v>
          </cell>
          <cell r="AJ371">
            <v>8033.1124993862895</v>
          </cell>
          <cell r="AK371">
            <v>9030.2636857587368</v>
          </cell>
          <cell r="AL371">
            <v>9389.9256518771526</v>
          </cell>
          <cell r="AM371">
            <v>10300.986375409349</v>
          </cell>
          <cell r="AN371">
            <v>11560.345935596779</v>
          </cell>
          <cell r="AO371">
            <v>11813.925090183437</v>
          </cell>
          <cell r="AP371">
            <v>14410.479016519401</v>
          </cell>
          <cell r="AQ371">
            <v>12647.054429032258</v>
          </cell>
          <cell r="AR371">
            <v>14134.089330582914</v>
          </cell>
          <cell r="AS371">
            <v>13615.896119402983</v>
          </cell>
          <cell r="AT371">
            <v>13895.397800111359</v>
          </cell>
          <cell r="AU371">
            <v>14427.176264212285</v>
          </cell>
          <cell r="AV371">
            <v>13583.012949092179</v>
          </cell>
          <cell r="AW371">
            <v>11956.601505588691</v>
          </cell>
          <cell r="AX371">
            <v>12649.409111391942</v>
          </cell>
          <cell r="AY371">
            <v>12971.828255695482</v>
          </cell>
          <cell r="AZ371">
            <v>13898.390835519887</v>
          </cell>
          <cell r="BA371">
            <v>9159.7686011457936</v>
          </cell>
          <cell r="BB371">
            <v>9767.7840132562233</v>
          </cell>
          <cell r="BC371">
            <v>10331.267967020243</v>
          </cell>
          <cell r="BD371">
            <v>10231.525775884526</v>
          </cell>
          <cell r="BE371">
            <v>9796.4536413772312</v>
          </cell>
          <cell r="BF371">
            <v>9379.8832972686814</v>
          </cell>
          <cell r="BG371" t="str">
            <v>.</v>
          </cell>
        </row>
        <row r="372">
          <cell r="D372">
            <v>3305.0224177909458</v>
          </cell>
          <cell r="E372">
            <v>3968.3871820701534</v>
          </cell>
          <cell r="F372">
            <v>3856.5059026187755</v>
          </cell>
          <cell r="G372">
            <v>3933.5404970506575</v>
          </cell>
          <cell r="H372">
            <v>3978.2853361548569</v>
          </cell>
          <cell r="I372">
            <v>7202.8791543731786</v>
          </cell>
          <cell r="J372">
            <v>8451.276585270758</v>
          </cell>
          <cell r="K372">
            <v>8666.669959950561</v>
          </cell>
          <cell r="L372">
            <v>8668.2306541226026</v>
          </cell>
          <cell r="M372">
            <v>8891.8832301959792</v>
          </cell>
          <cell r="N372">
            <v>9074.0060928029834</v>
          </cell>
          <cell r="O372">
            <v>9236.8931355103832</v>
          </cell>
          <cell r="P372">
            <v>9659.7117437115357</v>
          </cell>
          <cell r="Q372">
            <v>9231.3054064739354</v>
          </cell>
          <cell r="R372">
            <v>9113.846290497564</v>
          </cell>
          <cell r="S372">
            <v>9887.8119568470629</v>
          </cell>
          <cell r="T372">
            <v>11173.430916086012</v>
          </cell>
          <cell r="U372">
            <v>11031.613208252655</v>
          </cell>
          <cell r="V372">
            <v>11402.227678674888</v>
          </cell>
          <cell r="W372">
            <v>12770.278384812544</v>
          </cell>
          <cell r="X372">
            <v>14685.859949367719</v>
          </cell>
          <cell r="Y372">
            <v>15096.852243729614</v>
          </cell>
          <cell r="Z372">
            <v>15842.307873533186</v>
          </cell>
          <cell r="AA372">
            <v>16924.461482819857</v>
          </cell>
          <cell r="AB372">
            <v>16070.593415928814</v>
          </cell>
          <cell r="AC372">
            <v>16250.998742978278</v>
          </cell>
          <cell r="AD372">
            <v>17371.372294903606</v>
          </cell>
          <cell r="AE372">
            <v>18283.838463175034</v>
          </cell>
          <cell r="AF372">
            <v>18972.263599782196</v>
          </cell>
          <cell r="AG372">
            <v>19895.673166397602</v>
          </cell>
          <cell r="AH372">
            <v>20096.963461318861</v>
          </cell>
          <cell r="AI372">
            <v>18029.179183850512</v>
          </cell>
          <cell r="AJ372">
            <v>16777.599835209039</v>
          </cell>
          <cell r="AK372">
            <v>16196.945473261716</v>
          </cell>
          <cell r="AL372">
            <v>14430.996729272758</v>
          </cell>
          <cell r="AM372">
            <v>13934.001328542052</v>
          </cell>
          <cell r="AN372">
            <v>14709.156468976318</v>
          </cell>
          <cell r="AO372">
            <v>12905.629493501448</v>
          </cell>
          <cell r="AP372">
            <v>14047.871478281206</v>
          </cell>
          <cell r="AQ372">
            <v>13909.265878832834</v>
          </cell>
          <cell r="AR372">
            <v>14134.089330582914</v>
          </cell>
          <cell r="AS372">
            <v>13969.687085857297</v>
          </cell>
          <cell r="AT372">
            <v>14223.876306757787</v>
          </cell>
          <cell r="AU372">
            <v>14789.034068304625</v>
          </cell>
          <cell r="AV372">
            <v>14872.622757404382</v>
          </cell>
          <cell r="AW372">
            <v>15065.372263930174</v>
          </cell>
          <cell r="AX372">
            <v>16377.082049100045</v>
          </cell>
          <cell r="AY372">
            <v>18291.637020983999</v>
          </cell>
          <cell r="AZ372">
            <v>20282.251120918554</v>
          </cell>
          <cell r="BA372">
            <v>17900.636408879272</v>
          </cell>
          <cell r="BB372">
            <v>16859.976090392061</v>
          </cell>
          <cell r="BC372">
            <v>15930.148106544942</v>
          </cell>
          <cell r="BD372">
            <v>14987.69317897184</v>
          </cell>
          <cell r="BE372">
            <v>14053.964568928865</v>
          </cell>
          <cell r="BF372">
            <v>13136.478112364253</v>
          </cell>
          <cell r="BG372" t="str">
            <v>.</v>
          </cell>
        </row>
        <row r="373">
          <cell r="D373">
            <v>2.2527214705970633</v>
          </cell>
          <cell r="E373">
            <v>2.5622131859588668</v>
          </cell>
          <cell r="F373">
            <v>2.3178524860216974</v>
          </cell>
          <cell r="G373">
            <v>2.2894745485163779</v>
          </cell>
          <cell r="H373">
            <v>2.1928457640953316</v>
          </cell>
          <cell r="I373">
            <v>3.7045233952250358</v>
          </cell>
          <cell r="J373">
            <v>3.9348804978331722</v>
          </cell>
          <cell r="K373">
            <v>3.9023006751644127</v>
          </cell>
          <cell r="L373">
            <v>3.8451527093209523</v>
          </cell>
          <cell r="M373">
            <v>3.9691501786842118</v>
          </cell>
          <cell r="N373">
            <v>4.1519950516719328</v>
          </cell>
          <cell r="O373">
            <v>4.0308243287225736</v>
          </cell>
          <cell r="P373">
            <v>4.0703168371193339</v>
          </cell>
          <cell r="Q373">
            <v>3.705662561682447</v>
          </cell>
          <cell r="R373">
            <v>3.4284046052927164</v>
          </cell>
          <cell r="S373">
            <v>3.5682031642424823</v>
          </cell>
          <cell r="T373">
            <v>3.767819578690708</v>
          </cell>
          <cell r="U373">
            <v>3.3977452745678156</v>
          </cell>
          <cell r="V373">
            <v>3.4389764509710168</v>
          </cell>
          <cell r="W373">
            <v>3.8419203962630273</v>
          </cell>
          <cell r="X373">
            <v>4.0439412731005957</v>
          </cell>
          <cell r="Y373">
            <v>4.1189506675483161</v>
          </cell>
          <cell r="Z373">
            <v>4.0782810844741624</v>
          </cell>
          <cell r="AA373">
            <v>4.0325602717299205</v>
          </cell>
          <cell r="AB373">
            <v>4.0500688117873009</v>
          </cell>
          <cell r="AC373">
            <v>3.8207738881491466</v>
          </cell>
          <cell r="AD373">
            <v>3.8168055983626559</v>
          </cell>
          <cell r="AE373">
            <v>3.7360139490050099</v>
          </cell>
          <cell r="AF373">
            <v>3.7604158118446902</v>
          </cell>
          <cell r="AG373">
            <v>4.0812180106557507</v>
          </cell>
          <cell r="AH373">
            <v>3.8682449559783256</v>
          </cell>
          <cell r="AI373">
            <v>3.6921989550336636</v>
          </cell>
          <cell r="AJ373">
            <v>3.2301625318412048</v>
          </cell>
          <cell r="AK373">
            <v>2.9452082504452637</v>
          </cell>
          <cell r="AL373">
            <v>2.3992994840338335</v>
          </cell>
          <cell r="AM373">
            <v>2.1268242575708949</v>
          </cell>
          <cell r="AN373">
            <v>2.092419868033518</v>
          </cell>
          <cell r="AO373">
            <v>1.7482165721813725</v>
          </cell>
          <cell r="AP373">
            <v>1.8853600342657446</v>
          </cell>
          <cell r="AQ373">
            <v>1.9618789326870207</v>
          </cell>
          <cell r="AR373">
            <v>1.8310735771442448</v>
          </cell>
          <cell r="AS373">
            <v>1.6354965548555624</v>
          </cell>
          <cell r="AT373">
            <v>1.5898947437560806</v>
          </cell>
          <cell r="AU373">
            <v>1.5176991425797814</v>
          </cell>
          <cell r="AV373">
            <v>1.4540228013523491</v>
          </cell>
          <cell r="AW373">
            <v>1.3906353200977266</v>
          </cell>
          <cell r="AX373">
            <v>1.4645406513718253</v>
          </cell>
          <cell r="AY373">
            <v>1.5233346258876004</v>
          </cell>
          <cell r="AZ373">
            <v>1.6355099959597112</v>
          </cell>
          <cell r="BA373">
            <v>1.4493205643580693</v>
          </cell>
          <cell r="BB373">
            <v>1.3290520371994099</v>
          </cell>
          <cell r="BC373">
            <v>1.229806895018084</v>
          </cell>
          <cell r="BD373">
            <v>1.1326018783269831</v>
          </cell>
          <cell r="BE373">
            <v>1.0349919165285844</v>
          </cell>
          <cell r="BF373">
            <v>0.94109698828278221</v>
          </cell>
          <cell r="BG373" t="str">
            <v>.</v>
          </cell>
        </row>
        <row r="374">
          <cell r="D374">
            <v>13.084552714999999</v>
          </cell>
          <cell r="E374">
            <v>20.071414968573677</v>
          </cell>
          <cell r="F374">
            <v>-2.8193135981508077</v>
          </cell>
          <cell r="G374">
            <v>1.9975230526568355</v>
          </cell>
          <cell r="H374">
            <v>1.1375207434053181</v>
          </cell>
          <cell r="I374">
            <v>81.054865243401508</v>
          </cell>
          <cell r="J374">
            <v>17.331922473523974</v>
          </cell>
          <cell r="K374">
            <v>2.5486489822756253</v>
          </cell>
          <cell r="L374">
            <v>1.8008002834468684E-2</v>
          </cell>
          <cell r="M374">
            <v>2.5801410345144493</v>
          </cell>
          <cell r="N374">
            <v>2.0481922433319033</v>
          </cell>
          <cell r="O374">
            <v>1.7950951436608964</v>
          </cell>
          <cell r="P374">
            <v>4.5774981045917373</v>
          </cell>
          <cell r="Q374">
            <v>-4.4349805522560404</v>
          </cell>
          <cell r="R374">
            <v>-1.2723998481731225</v>
          </cell>
          <cell r="S374">
            <v>8.4921957390971627</v>
          </cell>
          <cell r="T374">
            <v>13.002057126993517</v>
          </cell>
          <cell r="U374">
            <v>-1.2692404767920329</v>
          </cell>
          <cell r="V374">
            <v>3.3595673037646101</v>
          </cell>
          <cell r="W374">
            <v>11.998100236993725</v>
          </cell>
          <cell r="X374">
            <v>15.000311714686966</v>
          </cell>
          <cell r="Y374">
            <v>2.7985579038535713</v>
          </cell>
          <cell r="Z374">
            <v>4.937821592002356</v>
          </cell>
          <cell r="AA374">
            <v>6.8307825976198888</v>
          </cell>
          <cell r="AB374">
            <v>-5.0451712614774209</v>
          </cell>
          <cell r="AC374">
            <v>1.1225803701228054</v>
          </cell>
          <cell r="AD374">
            <v>6.8941827492874364</v>
          </cell>
          <cell r="AE374">
            <v>5.252700551119549</v>
          </cell>
          <cell r="AF374">
            <v>3.7652112164177076</v>
          </cell>
          <cell r="AG374">
            <v>4.8671554754594837</v>
          </cell>
          <cell r="AH374">
            <v>1.0117289987514599</v>
          </cell>
          <cell r="AI374">
            <v>-10.289038348744906</v>
          </cell>
          <cell r="AJ374">
            <v>-6.9419652213705056</v>
          </cell>
          <cell r="AK374">
            <v>-3.4608905186114702</v>
          </cell>
          <cell r="AL374">
            <v>-10.902973939772941</v>
          </cell>
          <cell r="AM374">
            <v>-3.4439436863191175</v>
          </cell>
          <cell r="AN374">
            <v>5.5630477000634393</v>
          </cell>
          <cell r="AO374">
            <v>-12.261253589074006</v>
          </cell>
          <cell r="AP374">
            <v>8.8507266178292632</v>
          </cell>
          <cell r="AQ374">
            <v>-0.98666619823980506</v>
          </cell>
          <cell r="AR374">
            <v>1.6163574246734091</v>
          </cell>
          <cell r="AS374">
            <v>-1.1631612117371293</v>
          </cell>
          <cell r="AT374">
            <v>1.8195770552214219</v>
          </cell>
          <cell r="AU374">
            <v>3.9733034044898918</v>
          </cell>
          <cell r="AV374">
            <v>0.56520722525685851</v>
          </cell>
          <cell r="AW374">
            <v>1.2960021219514228</v>
          </cell>
          <cell r="AX374">
            <v>8.7067864118458793</v>
          </cell>
          <cell r="AY374">
            <v>11.690452341533963</v>
          </cell>
          <cell r="AZ374">
            <v>10.882645974501592</v>
          </cell>
          <cell r="BA374">
            <v>-11.74235886263606</v>
          </cell>
          <cell r="BB374">
            <v>-5.8135381039917222</v>
          </cell>
          <cell r="BC374">
            <v>-5.5150017939645801</v>
          </cell>
          <cell r="BD374">
            <v>-5.9161717849056998</v>
          </cell>
          <cell r="BE374">
            <v>-6.2299688076949966</v>
          </cell>
          <cell r="BF374">
            <v>-6.5283105849934469</v>
          </cell>
          <cell r="BG374" t="str">
            <v>.</v>
          </cell>
        </row>
        <row r="375">
          <cell r="D375">
            <v>146712.43031722782</v>
          </cell>
          <cell r="E375">
            <v>154881.22548963656</v>
          </cell>
          <cell r="F375">
            <v>166382.71528823575</v>
          </cell>
          <cell r="G375">
            <v>171809.74995330977</v>
          </cell>
          <cell r="H375">
            <v>181421.11959233557</v>
          </cell>
          <cell r="I375">
            <v>194434.70551859293</v>
          </cell>
          <cell r="J375">
            <v>214778.48158094351</v>
          </cell>
          <cell r="K375">
            <v>222091.29130177581</v>
          </cell>
          <cell r="L375">
            <v>225432.67613559612</v>
          </cell>
          <cell r="M375">
            <v>224024.86249950036</v>
          </cell>
          <cell r="N375">
            <v>218545.68658864481</v>
          </cell>
          <cell r="O375">
            <v>229156.43010514643</v>
          </cell>
          <cell r="P375">
            <v>237320.88017373989</v>
          </cell>
          <cell r="Q375">
            <v>249113.49192795184</v>
          </cell>
          <cell r="R375">
            <v>265833.45140849927</v>
          </cell>
          <cell r="S375">
            <v>277108.99580871296</v>
          </cell>
          <cell r="T375">
            <v>296548.99027752021</v>
          </cell>
          <cell r="U375">
            <v>324674.52138994867</v>
          </cell>
          <cell r="V375">
            <v>331558.76003324758</v>
          </cell>
          <cell r="W375">
            <v>332393.10208597721</v>
          </cell>
          <cell r="X375">
            <v>363157.1023806606</v>
          </cell>
          <cell r="Y375">
            <v>366521.80281429709</v>
          </cell>
          <cell r="Z375">
            <v>388455.51705212658</v>
          </cell>
          <cell r="AA375">
            <v>419695.18971527886</v>
          </cell>
          <cell r="AB375">
            <v>396798.0338792525</v>
          </cell>
          <cell r="AC375">
            <v>425332.64774929045</v>
          </cell>
          <cell r="AD375">
            <v>455128.55835140316</v>
          </cell>
          <cell r="AE375">
            <v>489394.27723615582</v>
          </cell>
          <cell r="AF375">
            <v>504525.68410181371</v>
          </cell>
          <cell r="AG375">
            <v>487493.51577032905</v>
          </cell>
          <cell r="AH375">
            <v>519536.99132365565</v>
          </cell>
          <cell r="AI375">
            <v>488304.64997751266</v>
          </cell>
          <cell r="AJ375">
            <v>519404.19931890373</v>
          </cell>
          <cell r="AK375">
            <v>549942.28237724863</v>
          </cell>
          <cell r="AL375">
            <v>601467.0875938579</v>
          </cell>
          <cell r="AM375">
            <v>655155.2757093556</v>
          </cell>
          <cell r="AN375">
            <v>702973.46597077406</v>
          </cell>
          <cell r="AO375">
            <v>738216.86047731433</v>
          </cell>
          <cell r="AP375">
            <v>745102.85690616979</v>
          </cell>
          <cell r="AQ375">
            <v>708976.76951872255</v>
          </cell>
          <cell r="AR375">
            <v>771901.76883151452</v>
          </cell>
          <cell r="AS375">
            <v>854155.70240018133</v>
          </cell>
          <cell r="AT375">
            <v>894642.63987402641</v>
          </cell>
          <cell r="AU375">
            <v>974437.79556772101</v>
          </cell>
          <cell r="AV375">
            <v>1022860.352916869</v>
          </cell>
          <cell r="AW375">
            <v>1083344.5725275739</v>
          </cell>
          <cell r="AX375">
            <v>1118240.1822550807</v>
          </cell>
          <cell r="AY375">
            <v>1200762.8993745234</v>
          </cell>
          <cell r="AZ375">
            <v>1240117.8330320755</v>
          </cell>
          <cell r="BA375">
            <v>1235105.3900078894</v>
          </cell>
          <cell r="BB375">
            <v>1268571.554648797</v>
          </cell>
          <cell r="BC375">
            <v>1295337.3550821322</v>
          </cell>
          <cell r="BD375">
            <v>1323297.5739993327</v>
          </cell>
          <cell r="BE375">
            <v>1357881.578057786</v>
          </cell>
          <cell r="BF375">
            <v>1395868.6804783382</v>
          </cell>
          <cell r="BG375" t="str">
            <v>.</v>
          </cell>
        </row>
        <row r="376">
          <cell r="D376">
            <v>4153.6884662729772</v>
          </cell>
          <cell r="E376">
            <v>4276.7147725979994</v>
          </cell>
          <cell r="F376">
            <v>4480.8444276698201</v>
          </cell>
          <cell r="G376">
            <v>4512.758719093028</v>
          </cell>
          <cell r="H376">
            <v>4647.5335483229737</v>
          </cell>
          <cell r="I376">
            <v>4851.4073935474053</v>
          </cell>
          <cell r="J376">
            <v>5249.3824167406465</v>
          </cell>
          <cell r="K376">
            <v>5317.2594163420754</v>
          </cell>
          <cell r="L376">
            <v>5286.8826485833988</v>
          </cell>
          <cell r="M376">
            <v>5146.4475648862935</v>
          </cell>
          <cell r="N376">
            <v>4917.9910569477652</v>
          </cell>
          <cell r="O376">
            <v>5031.9813373989109</v>
          </cell>
          <cell r="P376">
            <v>5083.1237185944974</v>
          </cell>
          <cell r="Q376">
            <v>5204.6108124676548</v>
          </cell>
          <cell r="R376">
            <v>5417.4332873140256</v>
          </cell>
          <cell r="S376">
            <v>5508.468091454557</v>
          </cell>
          <cell r="T376">
            <v>5760.4698966107271</v>
          </cell>
          <cell r="U376">
            <v>6199.6280578565729</v>
          </cell>
          <cell r="V376">
            <v>6224.3515813104977</v>
          </cell>
          <cell r="W376">
            <v>6133.6193919024445</v>
          </cell>
          <cell r="X376">
            <v>6588.4815381106782</v>
          </cell>
          <cell r="Y376">
            <v>6538.610343667774</v>
          </cell>
          <cell r="Z376">
            <v>6816.6833441920226</v>
          </cell>
          <cell r="AA376">
            <v>7246.9944522866872</v>
          </cell>
          <cell r="AB376">
            <v>6744.0221948646686</v>
          </cell>
          <cell r="AC376">
            <v>7117.8232771485791</v>
          </cell>
          <cell r="AD376">
            <v>7501.5832663282818</v>
          </cell>
          <cell r="AE376">
            <v>7947.0344781942104</v>
          </cell>
          <cell r="AF376">
            <v>8077.0633341094672</v>
          </cell>
          <cell r="AG376">
            <v>7693.5407450654793</v>
          </cell>
          <cell r="AH376">
            <v>8085.9271512739788</v>
          </cell>
          <cell r="AI376">
            <v>7497.0391349625024</v>
          </cell>
          <cell r="AJ376">
            <v>7868.8068009772105</v>
          </cell>
          <cell r="AK376">
            <v>8223.6819400542608</v>
          </cell>
          <cell r="AL376">
            <v>8881.2823943690892</v>
          </cell>
          <cell r="AM376">
            <v>9555.1042165119088</v>
          </cell>
          <cell r="AN376">
            <v>10130.030491689229</v>
          </cell>
          <cell r="AO376">
            <v>10513.663184181647</v>
          </cell>
          <cell r="AP376">
            <v>10480.383387104153</v>
          </cell>
          <cell r="AQ376">
            <v>9840.0661973452115</v>
          </cell>
          <cell r="AR376">
            <v>10573.562303350747</v>
          </cell>
          <cell r="AS376">
            <v>11550.448984451405</v>
          </cell>
          <cell r="AT376">
            <v>11944.733737979084</v>
          </cell>
          <cell r="AU376">
            <v>12859.7569564274</v>
          </cell>
          <cell r="AV376">
            <v>13349.939544015382</v>
          </cell>
          <cell r="AW376">
            <v>13989.542463127056</v>
          </cell>
          <cell r="AX376">
            <v>14291.138997548544</v>
          </cell>
          <cell r="AY376">
            <v>15192.414936985506</v>
          </cell>
          <cell r="AZ376">
            <v>15465.889277693599</v>
          </cell>
          <cell r="BA376">
            <v>15209.36644294725</v>
          </cell>
          <cell r="BB376">
            <v>15458.630409543957</v>
          </cell>
          <cell r="BC376">
            <v>15597.770088048928</v>
          </cell>
          <cell r="BD376">
            <v>15748.048658701413</v>
          </cell>
          <cell r="BE376">
            <v>15974.605473299103</v>
          </cell>
          <cell r="BF376">
            <v>16365.462400477803</v>
          </cell>
          <cell r="BG376" t="str">
            <v>.</v>
          </cell>
        </row>
        <row r="377">
          <cell r="D377">
            <v>93.571031901445195</v>
          </cell>
          <cell r="E377">
            <v>109.57854982935672</v>
          </cell>
          <cell r="F377">
            <v>103.85936396150962</v>
          </cell>
          <cell r="G377">
            <v>103.31846230958861</v>
          </cell>
          <cell r="H377">
            <v>101.91324254930979</v>
          </cell>
          <cell r="I377">
            <v>179.72152189164075</v>
          </cell>
          <cell r="J377">
            <v>206.55692497301132</v>
          </cell>
          <cell r="K377">
            <v>207.49545010416014</v>
          </cell>
          <cell r="L377">
            <v>203.28871140062387</v>
          </cell>
          <cell r="M377">
            <v>204.27023271757363</v>
          </cell>
          <cell r="N377">
            <v>204.19474532613941</v>
          </cell>
          <cell r="O377">
            <v>202.83032796465488</v>
          </cell>
          <cell r="P377">
            <v>206.89924056955823</v>
          </cell>
          <cell r="Q377">
            <v>192.86531435889049</v>
          </cell>
          <cell r="R377">
            <v>185.73153231093465</v>
          </cell>
          <cell r="S377">
            <v>196.55333274056898</v>
          </cell>
          <cell r="T377">
            <v>217.04411258908337</v>
          </cell>
          <cell r="U377">
            <v>210.64756937660212</v>
          </cell>
          <cell r="V377">
            <v>214.05398510691012</v>
          </cell>
          <cell r="W377">
            <v>235.64877444664421</v>
          </cell>
          <cell r="X377">
            <v>266.43432419027067</v>
          </cell>
          <cell r="Y377">
            <v>269.32213439888704</v>
          </cell>
          <cell r="Z377">
            <v>278.00350741468407</v>
          </cell>
          <cell r="AA377">
            <v>292.23941917738432</v>
          </cell>
          <cell r="AB377">
            <v>273.13753957422733</v>
          </cell>
          <cell r="AC377">
            <v>271.95593317789474</v>
          </cell>
          <cell r="AD377">
            <v>286.32085007505407</v>
          </cell>
          <cell r="AE377">
            <v>296.90231663757316</v>
          </cell>
          <cell r="AF377">
            <v>303.73116674856232</v>
          </cell>
          <cell r="AG377">
            <v>313.99017054475098</v>
          </cell>
          <cell r="AH377">
            <v>312.78346917323756</v>
          </cell>
          <cell r="AI377">
            <v>276.80560059955036</v>
          </cell>
          <cell r="AJ377">
            <v>254.17524898813838</v>
          </cell>
          <cell r="AK377">
            <v>242.20455898885521</v>
          </cell>
          <cell r="AL377">
            <v>213.08856266368528</v>
          </cell>
          <cell r="AM377">
            <v>203.2202743129547</v>
          </cell>
          <cell r="AN377">
            <v>211.96277064595893</v>
          </cell>
          <cell r="AO377">
            <v>183.80160212919532</v>
          </cell>
          <cell r="AP377">
            <v>197.59295981828828</v>
          </cell>
          <cell r="AQ377">
            <v>193.05018568817258</v>
          </cell>
          <cell r="AR377">
            <v>193.60970549953996</v>
          </cell>
          <cell r="AS377">
            <v>188.90719521105203</v>
          </cell>
          <cell r="AT377">
            <v>189.90869385578867</v>
          </cell>
          <cell r="AU377">
            <v>195.17242106554244</v>
          </cell>
          <cell r="AV377">
            <v>194.11116493673745</v>
          </cell>
          <cell r="AW377">
            <v>194.5435186123143</v>
          </cell>
          <cell r="AX377">
            <v>209.29954016315037</v>
          </cell>
          <cell r="AY377">
            <v>231.4313172436201</v>
          </cell>
          <cell r="AZ377">
            <v>252.94616510074002</v>
          </cell>
          <cell r="BA377">
            <v>220.43247556620992</v>
          </cell>
          <cell r="BB377">
            <v>205.45324238117141</v>
          </cell>
          <cell r="BC377">
            <v>191.822452011894</v>
          </cell>
          <cell r="BD377">
            <v>178.36269490829943</v>
          </cell>
          <cell r="BE377">
            <v>165.33587534597851</v>
          </cell>
          <cell r="BF377">
            <v>154.01487376944772</v>
          </cell>
          <cell r="BG377" t="str">
            <v>.</v>
          </cell>
        </row>
        <row r="378">
          <cell r="D378">
            <v>625118</v>
          </cell>
          <cell r="E378">
            <v>614525</v>
          </cell>
          <cell r="F378">
            <v>560690</v>
          </cell>
          <cell r="G378">
            <v>563381</v>
          </cell>
          <cell r="H378">
            <v>573929</v>
          </cell>
          <cell r="I378">
            <v>584118</v>
          </cell>
          <cell r="J378">
            <v>674393</v>
          </cell>
          <cell r="K378">
            <v>771188</v>
          </cell>
          <cell r="L378">
            <v>720487</v>
          </cell>
          <cell r="M378">
            <v>697783</v>
          </cell>
          <cell r="N378">
            <v>717182</v>
          </cell>
          <cell r="O378">
            <v>741178</v>
          </cell>
          <cell r="P378">
            <v>769241</v>
          </cell>
          <cell r="Q378">
            <v>823849</v>
          </cell>
          <cell r="R378">
            <v>814518</v>
          </cell>
          <cell r="S378">
            <v>813576</v>
          </cell>
          <cell r="T378">
            <v>860203</v>
          </cell>
          <cell r="U378">
            <v>879310</v>
          </cell>
          <cell r="V378">
            <v>847132</v>
          </cell>
          <cell r="W378">
            <v>779632</v>
          </cell>
          <cell r="X378">
            <v>768908</v>
          </cell>
          <cell r="Y378">
            <v>803555</v>
          </cell>
          <cell r="Z378">
            <v>704415</v>
          </cell>
          <cell r="AA378">
            <v>685889</v>
          </cell>
          <cell r="AB378">
            <v>811035</v>
          </cell>
          <cell r="AC378">
            <v>804568</v>
          </cell>
          <cell r="AD378">
            <v>818413</v>
          </cell>
          <cell r="AE378">
            <v>828088</v>
          </cell>
          <cell r="AF378">
            <v>787579</v>
          </cell>
          <cell r="AG378">
            <v>789023</v>
          </cell>
          <cell r="AH378">
            <v>792942</v>
          </cell>
          <cell r="AI378">
            <v>803196</v>
          </cell>
          <cell r="AJ378">
            <v>815515</v>
          </cell>
          <cell r="AK378">
            <v>534413</v>
          </cell>
          <cell r="AL378">
            <v>502252</v>
          </cell>
          <cell r="AM378">
            <v>501058</v>
          </cell>
          <cell r="AN378">
            <v>501101</v>
          </cell>
          <cell r="AO378">
            <v>496887</v>
          </cell>
          <cell r="AP378">
            <v>492896</v>
          </cell>
          <cell r="AQ378">
            <v>494656</v>
          </cell>
          <cell r="AR378">
            <v>495000</v>
          </cell>
          <cell r="AS378">
            <v>494853</v>
          </cell>
          <cell r="AT378">
            <v>494802</v>
          </cell>
          <cell r="AU378">
            <v>426568</v>
          </cell>
          <cell r="AV378">
            <v>426568</v>
          </cell>
          <cell r="AW378">
            <v>384835</v>
          </cell>
          <cell r="AX378">
            <v>359273</v>
          </cell>
          <cell r="AY378">
            <v>415656</v>
          </cell>
          <cell r="AZ378">
            <v>385673</v>
          </cell>
          <cell r="BA378">
            <v>392292</v>
          </cell>
          <cell r="BB378">
            <v>402303</v>
          </cell>
          <cell r="BC378">
            <v>406373</v>
          </cell>
          <cell r="BD378">
            <v>410251</v>
          </cell>
          <cell r="BE378">
            <v>414085</v>
          </cell>
          <cell r="BF378" t="str">
            <v>.</v>
          </cell>
          <cell r="BG378" t="str">
            <v>.</v>
          </cell>
        </row>
        <row r="379">
          <cell r="D379">
            <v>3.2831254228918687</v>
          </cell>
          <cell r="E379">
            <v>3.6566795436169262</v>
          </cell>
          <cell r="F379">
            <v>4.8765010155296711</v>
          </cell>
          <cell r="G379">
            <v>5.0232240143240654</v>
          </cell>
          <cell r="H379">
            <v>2.9972857814371716</v>
          </cell>
          <cell r="I379">
            <v>25.198153813166481</v>
          </cell>
          <cell r="J379">
            <v>28.459154823209559</v>
          </cell>
          <cell r="K379">
            <v>21.895833130174456</v>
          </cell>
          <cell r="L379">
            <v>18.489841862881001</v>
          </cell>
          <cell r="M379">
            <v>9.0931188842590238</v>
          </cell>
          <cell r="N379">
            <v>4.7371701140296496</v>
          </cell>
          <cell r="O379">
            <v>9.3738144370574439</v>
          </cell>
          <cell r="P379">
            <v>10.799999633756757</v>
          </cell>
          <cell r="Q379">
            <v>10.056419766945824</v>
          </cell>
          <cell r="R379">
            <v>13.079099900233347</v>
          </cell>
          <cell r="S379">
            <v>13.588271173580461</v>
          </cell>
          <cell r="T379">
            <v>17.942581858642104</v>
          </cell>
          <cell r="U379">
            <v>21.064658647671717</v>
          </cell>
          <cell r="V379">
            <v>22.467668887176291</v>
          </cell>
          <cell r="W379">
            <v>17.241056085859679</v>
          </cell>
          <cell r="X379">
            <v>19.964227532280283</v>
          </cell>
          <cell r="Y379">
            <v>22.711271371382725</v>
          </cell>
          <cell r="Z379">
            <v>24.765056896246534</v>
          </cell>
          <cell r="AA379">
            <v>22.890289056673236</v>
          </cell>
          <cell r="AB379">
            <v>29.268166050213235</v>
          </cell>
          <cell r="AC379">
            <v>29.676984550567656</v>
          </cell>
          <cell r="AD379">
            <v>30.849991912790998</v>
          </cell>
          <cell r="AE379">
            <v>27.017749906750183</v>
          </cell>
          <cell r="AF379">
            <v>20.643384189225447</v>
          </cell>
          <cell r="AG379">
            <v>25.507578355244259</v>
          </cell>
          <cell r="AH379">
            <v>28.295267249545194</v>
          </cell>
          <cell r="AI379">
            <v>32.951518057262284</v>
          </cell>
          <cell r="AJ379">
            <v>31.50708540182632</v>
          </cell>
          <cell r="AK379">
            <v>38.254140228173831</v>
          </cell>
          <cell r="AL379">
            <v>32.850689326964186</v>
          </cell>
          <cell r="AM379">
            <v>29.844953043323791</v>
          </cell>
          <cell r="AN379">
            <v>34.415321889827872</v>
          </cell>
          <cell r="AO379">
            <v>24.465101883759832</v>
          </cell>
          <cell r="AP379">
            <v>29.256165441744184</v>
          </cell>
          <cell r="AQ379">
            <v>25.60597177207352</v>
          </cell>
          <cell r="AR379">
            <v>27.977009064163251</v>
          </cell>
          <cell r="AS379">
            <v>24.574305730273309</v>
          </cell>
          <cell r="AT379">
            <v>21.213545995349989</v>
          </cell>
          <cell r="AU379">
            <v>26.894706182188884</v>
          </cell>
          <cell r="AV379">
            <v>25.078211726713089</v>
          </cell>
          <cell r="AW379">
            <v>25.134287662670253</v>
          </cell>
          <cell r="AX379">
            <v>25.553046730459346</v>
          </cell>
          <cell r="AY379">
            <v>30.599698454977972</v>
          </cell>
          <cell r="AZ379">
            <v>31.554823578382464</v>
          </cell>
          <cell r="BA379">
            <v>28.721155700577022</v>
          </cell>
          <cell r="BB379">
            <v>29.088642194731648</v>
          </cell>
          <cell r="BC379">
            <v>29.056077883466603</v>
          </cell>
          <cell r="BD379">
            <v>29.056078635404951</v>
          </cell>
          <cell r="BE379">
            <v>29.056107074725489</v>
          </cell>
          <cell r="BF379">
            <v>29.056105542933171</v>
          </cell>
          <cell r="BG379" t="str">
            <v>.</v>
          </cell>
        </row>
        <row r="380">
          <cell r="D380">
            <v>70.757525326632688</v>
          </cell>
          <cell r="E380">
            <v>73.185922199263345</v>
          </cell>
          <cell r="F380">
            <v>71.724990256007487</v>
          </cell>
          <cell r="G380">
            <v>62.317572558609854</v>
          </cell>
          <cell r="H380">
            <v>57.058090342537419</v>
          </cell>
          <cell r="I380">
            <v>45.450807539225671</v>
          </cell>
          <cell r="J380">
            <v>42.997436998786938</v>
          </cell>
          <cell r="K380">
            <v>44.696909709694083</v>
          </cell>
          <cell r="L380">
            <v>48.1093845896294</v>
          </cell>
          <cell r="M380">
            <v>57.934357105997904</v>
          </cell>
          <cell r="N380">
            <v>60.961653521464498</v>
          </cell>
          <cell r="O380">
            <v>49.713056273109288</v>
          </cell>
          <cell r="P380">
            <v>43.219998989257974</v>
          </cell>
          <cell r="Q380">
            <v>41.621872067177087</v>
          </cell>
          <cell r="R380">
            <v>35.07484092992329</v>
          </cell>
          <cell r="S380">
            <v>36.886324010657717</v>
          </cell>
          <cell r="T380">
            <v>33.315521231046091</v>
          </cell>
          <cell r="U380">
            <v>34.688552361872986</v>
          </cell>
          <cell r="V380">
            <v>35.607297066182447</v>
          </cell>
          <cell r="W380">
            <v>46.125841677643173</v>
          </cell>
          <cell r="X380">
            <v>48.286117142463375</v>
          </cell>
          <cell r="Y380">
            <v>48.493561055773299</v>
          </cell>
          <cell r="Z380">
            <v>48.732042945159144</v>
          </cell>
          <cell r="AA380">
            <v>54.462413859573985</v>
          </cell>
          <cell r="AB380">
            <v>51.014212896122316</v>
          </cell>
          <cell r="AC380">
            <v>50.912290595729239</v>
          </cell>
          <cell r="AD380">
            <v>46.210572280540454</v>
          </cell>
          <cell r="AE380">
            <v>48.437789094910869</v>
          </cell>
          <cell r="AF380">
            <v>48.453241569003701</v>
          </cell>
          <cell r="AG380">
            <v>47.02374104973687</v>
          </cell>
          <cell r="AH380">
            <v>45.083688689209133</v>
          </cell>
          <cell r="AI380">
            <v>44.667238110396219</v>
          </cell>
          <cell r="AJ380">
            <v>45.849581483460774</v>
          </cell>
          <cell r="AK380">
            <v>45.624287690244671</v>
          </cell>
          <cell r="AL380">
            <v>49.688073299978448</v>
          </cell>
          <cell r="AM380">
            <v>52.16560709482934</v>
          </cell>
          <cell r="AN380">
            <v>48.407048149656283</v>
          </cell>
          <cell r="AO380">
            <v>53.347995027261064</v>
          </cell>
          <cell r="AP380">
            <v>46.790711512809743</v>
          </cell>
          <cell r="AQ380">
            <v>49.613961445307332</v>
          </cell>
          <cell r="AR380">
            <v>49.746202337840678</v>
          </cell>
          <cell r="AS380">
            <v>53.023704602337943</v>
          </cell>
          <cell r="AT380">
            <v>56.016423202753508</v>
          </cell>
          <cell r="AU380">
            <v>54.584577295565424</v>
          </cell>
          <cell r="AV380">
            <v>56.883641134322332</v>
          </cell>
          <cell r="AW380">
            <v>56.815753691129267</v>
          </cell>
          <cell r="AX380">
            <v>57.598974109832447</v>
          </cell>
          <cell r="AY380">
            <v>51.018100097310075</v>
          </cell>
          <cell r="AZ380">
            <v>45.281485582469799</v>
          </cell>
          <cell r="BA380">
            <v>48.624683344713809</v>
          </cell>
          <cell r="BB380">
            <v>50.195960422357942</v>
          </cell>
          <cell r="BC380">
            <v>50.139716016320826</v>
          </cell>
          <cell r="BD380">
            <v>50.139735047468804</v>
          </cell>
          <cell r="BE380">
            <v>50.139682399515323</v>
          </cell>
          <cell r="BF380">
            <v>50.13970284688439</v>
          </cell>
          <cell r="BG380" t="str">
            <v>.</v>
          </cell>
        </row>
        <row r="381">
          <cell r="D381">
            <v>7.8102756668995017</v>
          </cell>
          <cell r="E381">
            <v>5.1674377863624121</v>
          </cell>
          <cell r="F381">
            <v>4.1716039493038179</v>
          </cell>
          <cell r="G381">
            <v>5.1809194143835091</v>
          </cell>
          <cell r="H381">
            <v>5.723513624164128</v>
          </cell>
          <cell r="I381">
            <v>4.337881185682245</v>
          </cell>
          <cell r="J381">
            <v>5.6928599411878542</v>
          </cell>
          <cell r="K381">
            <v>6.9020839224940769</v>
          </cell>
          <cell r="L381">
            <v>10.366899898009134</v>
          </cell>
          <cell r="M381">
            <v>11.513838121754999</v>
          </cell>
          <cell r="N381">
            <v>12.663524234573591</v>
          </cell>
          <cell r="O381">
            <v>15.160906158317772</v>
          </cell>
          <cell r="P381">
            <v>15.609948086583387</v>
          </cell>
          <cell r="Q381">
            <v>13.01913020049844</v>
          </cell>
          <cell r="R381">
            <v>10.358356885284486</v>
          </cell>
          <cell r="S381">
            <v>7.754840826927885</v>
          </cell>
          <cell r="T381">
            <v>6.1358145871174958</v>
          </cell>
          <cell r="U381">
            <v>5.9411700820673197</v>
          </cell>
          <cell r="V381">
            <v>4.4747843712720243</v>
          </cell>
          <cell r="W381">
            <v>3.7604678429234402</v>
          </cell>
          <cell r="X381">
            <v>3.229928866864066</v>
          </cell>
          <cell r="Y381">
            <v>2.8426203721105532</v>
          </cell>
          <cell r="Z381">
            <v>3.4589922614942124</v>
          </cell>
          <cell r="AA381">
            <v>2.9461494814766569</v>
          </cell>
          <cell r="AB381">
            <v>2.6153582573780358</v>
          </cell>
          <cell r="AC381">
            <v>2.4987879945975315</v>
          </cell>
          <cell r="AD381">
            <v>3.0497731043613978</v>
          </cell>
          <cell r="AE381">
            <v>4.1798192042945228</v>
          </cell>
          <cell r="AF381">
            <v>6.1393227195993196</v>
          </cell>
          <cell r="AG381">
            <v>8.4936912134489884</v>
          </cell>
          <cell r="AH381">
            <v>7.2109912173231931</v>
          </cell>
          <cell r="AI381">
            <v>6.2027101706558625</v>
          </cell>
          <cell r="AJ381">
            <v>6.4040474126506908</v>
          </cell>
          <cell r="AK381">
            <v>2.9975441832190146</v>
          </cell>
          <cell r="AL381">
            <v>3.086774292290452</v>
          </cell>
          <cell r="AM381">
            <v>2.5024892092585564</v>
          </cell>
          <cell r="AN381">
            <v>2.4215766248806041</v>
          </cell>
          <cell r="AO381">
            <v>3.7817441900677444</v>
          </cell>
          <cell r="AP381">
            <v>2.57962721480602</v>
          </cell>
          <cell r="AQ381">
            <v>2.8744777108781587</v>
          </cell>
          <cell r="AR381">
            <v>2.8438942519114203</v>
          </cell>
          <cell r="AS381">
            <v>2.9145564977476286</v>
          </cell>
          <cell r="AT381">
            <v>3.7035555762404364</v>
          </cell>
          <cell r="AU381">
            <v>2.7193621204398171</v>
          </cell>
          <cell r="AV381">
            <v>2.7698725064755947</v>
          </cell>
          <cell r="AW381">
            <v>2.5632715029988056</v>
          </cell>
          <cell r="AX381">
            <v>2.4186632854242558</v>
          </cell>
          <cell r="AY381">
            <v>2.9511685133745886</v>
          </cell>
          <cell r="AZ381">
            <v>2.3767172607406608</v>
          </cell>
          <cell r="BA381">
            <v>1.6562504886655649</v>
          </cell>
          <cell r="BB381">
            <v>1.7001835316760625</v>
          </cell>
          <cell r="BC381">
            <v>1.6982850236327529</v>
          </cell>
          <cell r="BD381">
            <v>1.6982752351062107</v>
          </cell>
          <cell r="BE381">
            <v>1.6982915691793721</v>
          </cell>
          <cell r="BF381">
            <v>1.698287331309531</v>
          </cell>
          <cell r="BG381" t="str">
            <v>.</v>
          </cell>
        </row>
        <row r="382">
          <cell r="D382">
            <v>18.149073583575937</v>
          </cell>
          <cell r="E382">
            <v>17.989960470757346</v>
          </cell>
          <cell r="F382">
            <v>19.226904779159021</v>
          </cell>
          <cell r="G382">
            <v>27.478284012682568</v>
          </cell>
          <cell r="H382">
            <v>34.22111025186129</v>
          </cell>
          <cell r="I382">
            <v>25.013157461925598</v>
          </cell>
          <cell r="J382">
            <v>22.850548236815648</v>
          </cell>
          <cell r="K382">
            <v>26.505173237637372</v>
          </cell>
          <cell r="L382">
            <v>23.033873649480459</v>
          </cell>
          <cell r="M382">
            <v>21.458685887988079</v>
          </cell>
          <cell r="N382">
            <v>21.637652129932256</v>
          </cell>
          <cell r="O382">
            <v>25.752223131515493</v>
          </cell>
          <cell r="P382">
            <v>30.370053290401884</v>
          </cell>
          <cell r="Q382">
            <v>35.302577965378653</v>
          </cell>
          <cell r="R382">
            <v>41.487702284558878</v>
          </cell>
          <cell r="S382">
            <v>41.770563988833935</v>
          </cell>
          <cell r="T382">
            <v>42.606082323194315</v>
          </cell>
          <cell r="U382">
            <v>38.305618908387963</v>
          </cell>
          <cell r="V382">
            <v>37.450249675369228</v>
          </cell>
          <cell r="W382">
            <v>32.872634393573719</v>
          </cell>
          <cell r="X382">
            <v>28.519726458392274</v>
          </cell>
          <cell r="Y382">
            <v>25.952547200733434</v>
          </cell>
          <cell r="Z382">
            <v>23.043907897100105</v>
          </cell>
          <cell r="AA382">
            <v>19.701147602276112</v>
          </cell>
          <cell r="AB382">
            <v>17.1022627962864</v>
          </cell>
          <cell r="AC382">
            <v>16.911936859105577</v>
          </cell>
          <cell r="AD382">
            <v>19.889662702307163</v>
          </cell>
          <cell r="AE382">
            <v>20.36464179404441</v>
          </cell>
          <cell r="AF382">
            <v>24.764051522171521</v>
          </cell>
          <cell r="AG382">
            <v>18.974989381569888</v>
          </cell>
          <cell r="AH382">
            <v>19.410052843922475</v>
          </cell>
          <cell r="AI382">
            <v>16.178533661685638</v>
          </cell>
          <cell r="AJ382">
            <v>16.239285702062222</v>
          </cell>
          <cell r="AK382">
            <v>13.124027898362472</v>
          </cell>
          <cell r="AL382">
            <v>14.374463080766903</v>
          </cell>
          <cell r="AM382">
            <v>15.486950652588309</v>
          </cell>
          <cell r="AN382">
            <v>14.756053335635245</v>
          </cell>
          <cell r="AO382">
            <v>18.405158898911374</v>
          </cell>
          <cell r="AP382">
            <v>21.373495830640049</v>
          </cell>
          <cell r="AQ382">
            <v>21.905589071740994</v>
          </cell>
          <cell r="AR382">
            <v>19.432894346084634</v>
          </cell>
          <cell r="AS382">
            <v>19.48743316964114</v>
          </cell>
          <cell r="AT382">
            <v>19.066475225656053</v>
          </cell>
          <cell r="AU382">
            <v>15.801354401805868</v>
          </cell>
          <cell r="AV382">
            <v>15.268274632488982</v>
          </cell>
          <cell r="AW382">
            <v>15.486687143201681</v>
          </cell>
          <cell r="AX382">
            <v>14.42931587428396</v>
          </cell>
          <cell r="AY382">
            <v>15.431032934337354</v>
          </cell>
          <cell r="AZ382">
            <v>20.786973578407082</v>
          </cell>
          <cell r="BA382">
            <v>20.997910466043606</v>
          </cell>
          <cell r="BB382">
            <v>19.015213851234332</v>
          </cell>
          <cell r="BC382">
            <v>19.105921076579826</v>
          </cell>
          <cell r="BD382">
            <v>19.10591108202004</v>
          </cell>
          <cell r="BE382">
            <v>19.10591895657981</v>
          </cell>
          <cell r="BF382">
            <v>19.105904278872924</v>
          </cell>
          <cell r="BG382" t="str">
            <v>.</v>
          </cell>
        </row>
        <row r="383">
          <cell r="D383">
            <v>2607.4</v>
          </cell>
          <cell r="E383">
            <v>2943.6</v>
          </cell>
          <cell r="F383">
            <v>3223.7</v>
          </cell>
          <cell r="G383">
            <v>3625.7</v>
          </cell>
          <cell r="H383">
            <v>4340.8</v>
          </cell>
          <cell r="I383">
            <v>5571.3</v>
          </cell>
          <cell r="J383">
            <v>6389.6</v>
          </cell>
          <cell r="K383">
            <v>7039.2</v>
          </cell>
          <cell r="L383">
            <v>7740.7</v>
          </cell>
          <cell r="M383">
            <v>9530.2999999999993</v>
          </cell>
          <cell r="N383">
            <v>11592.8</v>
          </cell>
          <cell r="O383">
            <v>13016</v>
          </cell>
          <cell r="P383">
            <v>14881</v>
          </cell>
          <cell r="Q383">
            <v>15756</v>
          </cell>
          <cell r="R383">
            <v>17403</v>
          </cell>
          <cell r="S383">
            <v>18300.900000000001</v>
          </cell>
          <cell r="T383">
            <v>18508.3</v>
          </cell>
          <cell r="U383">
            <v>19014.3</v>
          </cell>
          <cell r="V383">
            <v>19289.8</v>
          </cell>
          <cell r="W383">
            <v>20868.099999999999</v>
          </cell>
          <cell r="X383">
            <v>22287</v>
          </cell>
          <cell r="Y383">
            <v>24380</v>
          </cell>
          <cell r="Z383">
            <v>22850</v>
          </cell>
          <cell r="AA383">
            <v>22686</v>
          </cell>
          <cell r="AB383">
            <v>22490</v>
          </cell>
          <cell r="AC383">
            <v>21439</v>
          </cell>
          <cell r="AD383">
            <v>22330</v>
          </cell>
          <cell r="AE383">
            <v>21612</v>
          </cell>
          <cell r="AF383">
            <v>22477.34</v>
          </cell>
          <cell r="AG383">
            <v>22548.1</v>
          </cell>
          <cell r="AH383">
            <v>23531.8</v>
          </cell>
          <cell r="AI383">
            <v>24463.72</v>
          </cell>
          <cell r="AJ383">
            <v>25172.799999999999</v>
          </cell>
          <cell r="AK383">
            <v>26420.379196375412</v>
          </cell>
          <cell r="AL383">
            <v>26794.03</v>
          </cell>
          <cell r="AM383">
            <v>30738.463648509998</v>
          </cell>
          <cell r="AN383">
            <v>32105.074000000001</v>
          </cell>
          <cell r="AO383">
            <v>34430.186999999998</v>
          </cell>
          <cell r="AP383">
            <v>37127.201350470001</v>
          </cell>
          <cell r="AQ383">
            <v>37357.435417639994</v>
          </cell>
          <cell r="AR383">
            <v>39053.178547950381</v>
          </cell>
          <cell r="AS383">
            <v>39204.196490949995</v>
          </cell>
          <cell r="AT383">
            <v>36563.303866856659</v>
          </cell>
          <cell r="AU383">
            <v>39824.034530000215</v>
          </cell>
          <cell r="AV383">
            <v>39902.047274380006</v>
          </cell>
          <cell r="AW383">
            <v>38940.359641489995</v>
          </cell>
          <cell r="AX383">
            <v>41589.628000000004</v>
          </cell>
          <cell r="AY383">
            <v>43257.4</v>
          </cell>
          <cell r="AZ383">
            <v>45421.301999999996</v>
          </cell>
          <cell r="BA383">
            <v>47534.843999999997</v>
          </cell>
          <cell r="BB383">
            <v>47908.871999999996</v>
          </cell>
          <cell r="BC383" t="str">
            <v>.</v>
          </cell>
          <cell r="BD383" t="str">
            <v>.</v>
          </cell>
          <cell r="BE383" t="str">
            <v>.</v>
          </cell>
          <cell r="BF383" t="str">
            <v>.</v>
          </cell>
          <cell r="BG383" t="str">
            <v>.</v>
          </cell>
        </row>
        <row r="384">
          <cell r="D384">
            <v>38410.602745666169</v>
          </cell>
          <cell r="E384">
            <v>38632.372671060773</v>
          </cell>
          <cell r="F384">
            <v>38331.559642055428</v>
          </cell>
          <cell r="G384">
            <v>37734.737236077432</v>
          </cell>
          <cell r="H384">
            <v>36431.457067318603</v>
          </cell>
          <cell r="I384">
            <v>37864.131691467592</v>
          </cell>
          <cell r="J384">
            <v>37086.675521586374</v>
          </cell>
          <cell r="K384">
            <v>36211.202718114364</v>
          </cell>
          <cell r="L384">
            <v>35996.667878911408</v>
          </cell>
          <cell r="M384">
            <v>37086.916921322125</v>
          </cell>
          <cell r="N384">
            <v>38286.584516023147</v>
          </cell>
          <cell r="O384">
            <v>38712.95910164556</v>
          </cell>
          <cell r="P384">
            <v>41072.710378357035</v>
          </cell>
          <cell r="Q384">
            <v>40970.161590642972</v>
          </cell>
          <cell r="R384">
            <v>42521.67146297641</v>
          </cell>
          <cell r="S384">
            <v>42592.736112746643</v>
          </cell>
          <cell r="T384">
            <v>40975.828592562139</v>
          </cell>
          <cell r="U384">
            <v>39793.988072401335</v>
          </cell>
          <cell r="V384">
            <v>38091.908954333419</v>
          </cell>
          <cell r="W384">
            <v>38899.529769350469</v>
          </cell>
          <cell r="X384">
            <v>38625.164073100357</v>
          </cell>
          <cell r="Y384">
            <v>38820.3907193376</v>
          </cell>
          <cell r="Z384">
            <v>34607.748655947318</v>
          </cell>
          <cell r="AA384">
            <v>33456.047164579169</v>
          </cell>
          <cell r="AB384">
            <v>32154.978663734422</v>
          </cell>
          <cell r="AC384">
            <v>29565.773843780084</v>
          </cell>
          <cell r="AD384">
            <v>29701.445471099938</v>
          </cell>
          <cell r="AE384">
            <v>27915.096304475395</v>
          </cell>
          <cell r="AF384">
            <v>28722.992135602719</v>
          </cell>
          <cell r="AG384">
            <v>28588.09074555352</v>
          </cell>
          <cell r="AH384">
            <v>29217.075770067957</v>
          </cell>
          <cell r="AI384">
            <v>30127.904597864275</v>
          </cell>
          <cell r="AJ384">
            <v>30338.659704912494</v>
          </cell>
          <cell r="AK384">
            <v>31094.775251628031</v>
          </cell>
          <cell r="AL384">
            <v>30775.117105920668</v>
          </cell>
          <cell r="AM384">
            <v>34426.994841947053</v>
          </cell>
          <cell r="AN384">
            <v>34933.188883387462</v>
          </cell>
          <cell r="AO384">
            <v>36534.090303630721</v>
          </cell>
          <cell r="AP384">
            <v>38306.494149541752</v>
          </cell>
          <cell r="AQ384">
            <v>37929.632292305716</v>
          </cell>
          <cell r="AR384">
            <v>39053.178547950381</v>
          </cell>
          <cell r="AS384">
            <v>38465.90914300389</v>
          </cell>
          <cell r="AT384">
            <v>35322.714332445605</v>
          </cell>
          <cell r="AU384">
            <v>37768.221114696331</v>
          </cell>
          <cell r="AV384">
            <v>37205.49226173127</v>
          </cell>
          <cell r="AW384">
            <v>36151.38119619096</v>
          </cell>
          <cell r="AX384">
            <v>37831.383799524163</v>
          </cell>
          <cell r="AY384">
            <v>38566.00968832973</v>
          </cell>
          <cell r="AZ384">
            <v>39736.305114648887</v>
          </cell>
          <cell r="BA384">
            <v>40874.548754540381</v>
          </cell>
          <cell r="BB384">
            <v>40480.238056550108</v>
          </cell>
          <cell r="BC384" t="str">
            <v>.</v>
          </cell>
          <cell r="BD384" t="str">
            <v>.</v>
          </cell>
          <cell r="BE384" t="str">
            <v>.</v>
          </cell>
          <cell r="BF384" t="str">
            <v>.</v>
          </cell>
          <cell r="BG384" t="str">
            <v>.</v>
          </cell>
        </row>
        <row r="385">
          <cell r="D385">
            <v>6257.7549937960048</v>
          </cell>
          <cell r="E385">
            <v>7163.4381388104739</v>
          </cell>
          <cell r="F385">
            <v>8051.399885112015</v>
          </cell>
          <cell r="G385">
            <v>8882.7966710030832</v>
          </cell>
          <cell r="H385">
            <v>10147.841292699577</v>
          </cell>
          <cell r="I385">
            <v>12324.767001223339</v>
          </cell>
          <cell r="J385">
            <v>11481.554689044224</v>
          </cell>
          <cell r="K385">
            <v>12278.987984761161</v>
          </cell>
          <cell r="L385">
            <v>14843.002464022396</v>
          </cell>
          <cell r="M385">
            <v>20183.573671960537</v>
          </cell>
          <cell r="N385">
            <v>26941.516866335885</v>
          </cell>
          <cell r="O385">
            <v>26155.401182780359</v>
          </cell>
          <cell r="P385">
            <v>25995.419663305074</v>
          </cell>
          <cell r="Q385">
            <v>23882.678388722572</v>
          </cell>
          <cell r="R385">
            <v>23148.22820218487</v>
          </cell>
          <cell r="S385">
            <v>23485.394856053161</v>
          </cell>
          <cell r="T385">
            <v>27130.432998092921</v>
          </cell>
          <cell r="U385">
            <v>31077.750355490905</v>
          </cell>
          <cell r="V385">
            <v>34318.602334187301</v>
          </cell>
          <cell r="W385">
            <v>34150.656236703428</v>
          </cell>
          <cell r="X385">
            <v>39590.364870146019</v>
          </cell>
          <cell r="Y385">
            <v>43008.855802138089</v>
          </cell>
          <cell r="Z385">
            <v>40127.142455745998</v>
          </cell>
          <cell r="AA385">
            <v>34059.483237497559</v>
          </cell>
          <cell r="AB385">
            <v>34421.404068387121</v>
          </cell>
          <cell r="AC385">
            <v>33835.625420634198</v>
          </cell>
          <cell r="AD385">
            <v>34840.075588765874</v>
          </cell>
          <cell r="AE385">
            <v>35384.424437487483</v>
          </cell>
          <cell r="AF385">
            <v>37226.64944586841</v>
          </cell>
          <cell r="AG385">
            <v>36481.948680632893</v>
          </cell>
          <cell r="AH385">
            <v>35607.968058422528</v>
          </cell>
          <cell r="AI385">
            <v>35220.751587055798</v>
          </cell>
          <cell r="AJ385">
            <v>37729.977170566977</v>
          </cell>
          <cell r="AK385">
            <v>43143.269578716339</v>
          </cell>
          <cell r="AL385">
            <v>49061.360679363221</v>
          </cell>
          <cell r="AM385">
            <v>55893.633846644545</v>
          </cell>
          <cell r="AN385">
            <v>59076.431478366969</v>
          </cell>
          <cell r="AO385">
            <v>68896.092847016611</v>
          </cell>
          <cell r="AP385">
            <v>68107.803292345227</v>
          </cell>
          <cell r="AQ385">
            <v>58240.228210461093</v>
          </cell>
          <cell r="AR385">
            <v>60328.887801121062</v>
          </cell>
          <cell r="AS385">
            <v>62852.139077862914</v>
          </cell>
          <cell r="AT385">
            <v>58016.011434357722</v>
          </cell>
          <cell r="AU385">
            <v>62258.072364847831</v>
          </cell>
          <cell r="AV385">
            <v>65657.564663000187</v>
          </cell>
          <cell r="AW385">
            <v>59492.213902480587</v>
          </cell>
          <cell r="AX385">
            <v>56154.054447309609</v>
          </cell>
          <cell r="AY385">
            <v>55672.143317007758</v>
          </cell>
          <cell r="AZ385">
            <v>61622.334921075257</v>
          </cell>
          <cell r="BA385">
            <v>61734.786275836756</v>
          </cell>
          <cell r="BB385">
            <v>62485.880375563276</v>
          </cell>
          <cell r="BC385" t="str">
            <v>.</v>
          </cell>
          <cell r="BD385" t="str">
            <v>.</v>
          </cell>
          <cell r="BE385" t="str">
            <v>.</v>
          </cell>
          <cell r="BF385" t="str">
            <v>.</v>
          </cell>
          <cell r="BG385" t="str">
            <v>.</v>
          </cell>
        </row>
        <row r="386">
          <cell r="D386">
            <v>59336.244310345479</v>
          </cell>
          <cell r="E386">
            <v>59678.831865168118</v>
          </cell>
          <cell r="F386">
            <v>59214.139459818914</v>
          </cell>
          <cell r="G386">
            <v>58292.175273901674</v>
          </cell>
          <cell r="H386">
            <v>56278.883501045355</v>
          </cell>
          <cell r="I386">
            <v>58492.062296458251</v>
          </cell>
          <cell r="J386">
            <v>57291.057210906387</v>
          </cell>
          <cell r="K386">
            <v>55938.637190376008</v>
          </cell>
          <cell r="L386">
            <v>55607.226311033228</v>
          </cell>
          <cell r="M386">
            <v>57291.430122359816</v>
          </cell>
          <cell r="N386">
            <v>59144.662417664425</v>
          </cell>
          <cell r="O386">
            <v>59803.320828930009</v>
          </cell>
          <cell r="P386">
            <v>63448.636659918884</v>
          </cell>
          <cell r="Q386">
            <v>63290.220506914935</v>
          </cell>
          <cell r="R386">
            <v>65686.974586622178</v>
          </cell>
          <cell r="S386">
            <v>65796.754416126976</v>
          </cell>
          <cell r="T386">
            <v>63298.97482437799</v>
          </cell>
          <cell r="U386">
            <v>61473.281582736803</v>
          </cell>
          <cell r="V386">
            <v>58843.929915074921</v>
          </cell>
          <cell r="W386">
            <v>60091.532987259954</v>
          </cell>
          <cell r="X386">
            <v>59667.696108394222</v>
          </cell>
          <cell r="Y386">
            <v>59969.279919867462</v>
          </cell>
          <cell r="Z386">
            <v>53461.640341273065</v>
          </cell>
          <cell r="AA386">
            <v>51682.505514441429</v>
          </cell>
          <cell r="AB386">
            <v>49672.630299990924</v>
          </cell>
          <cell r="AC386">
            <v>45672.857352307386</v>
          </cell>
          <cell r="AD386">
            <v>45882.441275734396</v>
          </cell>
          <cell r="AE386">
            <v>43122.910234884606</v>
          </cell>
          <cell r="AF386">
            <v>44370.938148700385</v>
          </cell>
          <cell r="AG386">
            <v>44162.544078688879</v>
          </cell>
          <cell r="AH386">
            <v>45134.192696891005</v>
          </cell>
          <cell r="AI386">
            <v>46541.230285154983</v>
          </cell>
          <cell r="AJ386">
            <v>46866.80227902007</v>
          </cell>
          <cell r="AK386">
            <v>48034.840622595024</v>
          </cell>
          <cell r="AL386">
            <v>47541.036504105265</v>
          </cell>
          <cell r="AM386">
            <v>53182.413989670014</v>
          </cell>
          <cell r="AN386">
            <v>53964.376551159323</v>
          </cell>
          <cell r="AO386">
            <v>56437.430109243644</v>
          </cell>
          <cell r="AP386">
            <v>59175.418583778548</v>
          </cell>
          <cell r="AQ386">
            <v>58593.246849055358</v>
          </cell>
          <cell r="AR386">
            <v>60328.887801121062</v>
          </cell>
          <cell r="AS386">
            <v>59421.680978082397</v>
          </cell>
          <cell r="AT386">
            <v>54566.110852582613</v>
          </cell>
          <cell r="AU386">
            <v>58343.900773117202</v>
          </cell>
          <cell r="AV386">
            <v>57474.603904200383</v>
          </cell>
          <cell r="AW386">
            <v>55846.225611641683</v>
          </cell>
          <cell r="AX386">
            <v>58441.473740744339</v>
          </cell>
          <cell r="AY386">
            <v>59576.315115234094</v>
          </cell>
          <cell r="AZ386">
            <v>61384.173632611528</v>
          </cell>
          <cell r="BA386">
            <v>63142.518929833372</v>
          </cell>
          <cell r="BB386">
            <v>62533.392432520763</v>
          </cell>
          <cell r="BC386" t="str">
            <v>.</v>
          </cell>
          <cell r="BD386" t="str">
            <v>.</v>
          </cell>
          <cell r="BE386" t="str">
            <v>.</v>
          </cell>
          <cell r="BF386" t="str">
            <v>.</v>
          </cell>
          <cell r="BG386" t="str">
            <v>.</v>
          </cell>
        </row>
        <row r="387">
          <cell r="D387">
            <v>5.9755646984727955</v>
          </cell>
          <cell r="E387">
            <v>5.8077063810793312</v>
          </cell>
          <cell r="F387">
            <v>5.5248098016281091</v>
          </cell>
          <cell r="G387">
            <v>5.1064324205608713</v>
          </cell>
          <cell r="H387">
            <v>5.0545810175562531</v>
          </cell>
          <cell r="I387">
            <v>5.332284928922852</v>
          </cell>
          <cell r="J387">
            <v>5.075146908804852</v>
          </cell>
          <cell r="K387">
            <v>4.8371744945683366</v>
          </cell>
          <cell r="L387">
            <v>4.61460082177451</v>
          </cell>
          <cell r="M387">
            <v>4.5828879451687685</v>
          </cell>
          <cell r="N387">
            <v>4.8290667546843435</v>
          </cell>
          <cell r="O387">
            <v>4.9207899770114594</v>
          </cell>
          <cell r="P387">
            <v>5.1178507053559903</v>
          </cell>
          <cell r="Q387">
            <v>4.8982741019996485</v>
          </cell>
          <cell r="R387">
            <v>4.9706210882053208</v>
          </cell>
          <cell r="S387">
            <v>4.7784449875127901</v>
          </cell>
          <cell r="T387">
            <v>4.4570700476942839</v>
          </cell>
          <cell r="U387">
            <v>4.1106248124717979</v>
          </cell>
          <cell r="V387">
            <v>3.7205646622134054</v>
          </cell>
          <cell r="W387">
            <v>3.7042937399906934</v>
          </cell>
          <cell r="X387">
            <v>3.651172850499615</v>
          </cell>
          <cell r="Y387">
            <v>3.7099882133840829</v>
          </cell>
          <cell r="Z387">
            <v>3.2951683876371303</v>
          </cell>
          <cell r="AA387">
            <v>3.1070154198044948</v>
          </cell>
          <cell r="AB387">
            <v>2.8742367143955088</v>
          </cell>
          <cell r="AC387">
            <v>2.5794618584508471</v>
          </cell>
          <cell r="AD387">
            <v>2.5272265933309477</v>
          </cell>
          <cell r="AE387">
            <v>2.2774573661709265</v>
          </cell>
          <cell r="AF387">
            <v>2.2676027351655192</v>
          </cell>
          <cell r="AG387">
            <v>2.1866775023808178</v>
          </cell>
          <cell r="AH387">
            <v>2.1601867551115763</v>
          </cell>
          <cell r="AI387">
            <v>2.1659986382668266</v>
          </cell>
          <cell r="AJ387">
            <v>2.1279574219159461</v>
          </cell>
          <cell r="AK387">
            <v>2.1105118434102099</v>
          </cell>
          <cell r="AL387">
            <v>2.0408994450258748</v>
          </cell>
          <cell r="AM387">
            <v>2.2133859403731262</v>
          </cell>
          <cell r="AN387">
            <v>2.1901241692828028</v>
          </cell>
          <cell r="AO387">
            <v>2.2336349340422799</v>
          </cell>
          <cell r="AP387">
            <v>2.3501263043120759</v>
          </cell>
          <cell r="AQ387">
            <v>2.4302055354488927</v>
          </cell>
          <cell r="AR387">
            <v>2.4600954318360446</v>
          </cell>
          <cell r="AS387">
            <v>2.3838917543778035</v>
          </cell>
          <cell r="AT387">
            <v>2.1578692769758954</v>
          </cell>
          <cell r="AU387">
            <v>2.2609987997822243</v>
          </cell>
          <cell r="AV387">
            <v>2.163539307669327</v>
          </cell>
          <cell r="AW387">
            <v>2.0539908526773636</v>
          </cell>
          <cell r="AX387">
            <v>2.1116588576732251</v>
          </cell>
          <cell r="AY387">
            <v>2.1158236042477494</v>
          </cell>
          <cell r="AZ387">
            <v>2.151994270193903</v>
          </cell>
          <cell r="BA387">
            <v>2.182873997510312</v>
          </cell>
          <cell r="BB387">
            <v>2.1375290035690915</v>
          </cell>
          <cell r="BC387" t="str">
            <v>.</v>
          </cell>
          <cell r="BD387" t="str">
            <v>.</v>
          </cell>
          <cell r="BE387" t="str">
            <v>.</v>
          </cell>
          <cell r="BF387" t="str">
            <v>.</v>
          </cell>
          <cell r="BG387" t="str">
            <v>.</v>
          </cell>
        </row>
        <row r="388">
          <cell r="D388">
            <v>-1.3463516999999999E-2</v>
          </cell>
          <cell r="E388">
            <v>0.57736642890777734</v>
          </cell>
          <cell r="F388">
            <v>-0.77865533025022193</v>
          </cell>
          <cell r="G388">
            <v>-1.5570000583101651</v>
          </cell>
          <cell r="H388">
            <v>-3.4537942071921734</v>
          </cell>
          <cell r="I388">
            <v>3.9325207924066019</v>
          </cell>
          <cell r="J388">
            <v>-2.0532787499690897</v>
          </cell>
          <cell r="K388">
            <v>-2.3606127838620594</v>
          </cell>
          <cell r="L388">
            <v>-0.59245433208335863</v>
          </cell>
          <cell r="M388">
            <v>3.0287499000690499</v>
          </cell>
          <cell r="N388">
            <v>3.2347460891560598</v>
          </cell>
          <cell r="O388">
            <v>1.1136396495330381</v>
          </cell>
          <cell r="P388">
            <v>6.0955073739407561</v>
          </cell>
          <cell r="Q388">
            <v>-0.24967621267112383</v>
          </cell>
          <cell r="R388">
            <v>3.7869264169262618</v>
          </cell>
          <cell r="S388">
            <v>0.1671257204273191</v>
          </cell>
          <cell r="T388">
            <v>-3.7962048643797153</v>
          </cell>
          <cell r="U388">
            <v>-2.8842382466802152</v>
          </cell>
          <cell r="V388">
            <v>-4.2772267885569644</v>
          </cell>
          <cell r="W388">
            <v>2.1201899227084375</v>
          </cell>
          <cell r="X388">
            <v>-0.70531879916525542</v>
          </cell>
          <cell r="Y388">
            <v>0.50543900827906274</v>
          </cell>
          <cell r="Z388">
            <v>-10.851622009285544</v>
          </cell>
          <cell r="AA388">
            <v>-3.3278717515484169</v>
          </cell>
          <cell r="AB388">
            <v>-3.8888888888888973</v>
          </cell>
          <cell r="AC388">
            <v>-8.0522672617243547</v>
          </cell>
          <cell r="AD388">
            <v>0.458880691020358</v>
          </cell>
          <cell r="AE388">
            <v>-6.0143509458578155</v>
          </cell>
          <cell r="AF388">
            <v>2.8941180152683099</v>
          </cell>
          <cell r="AG388">
            <v>-0.46966342995299337</v>
          </cell>
          <cell r="AH388">
            <v>2.2001645024590122</v>
          </cell>
          <cell r="AI388">
            <v>3.11745376219148</v>
          </cell>
          <cell r="AJ388">
            <v>0.69953456724354268</v>
          </cell>
          <cell r="AK388">
            <v>2.4922509895620282</v>
          </cell>
          <cell r="AL388">
            <v>-1.0280124011850744</v>
          </cell>
          <cell r="AM388">
            <v>11.866332542155678</v>
          </cell>
          <cell r="AN388">
            <v>1.4703404806731601</v>
          </cell>
          <cell r="AO388">
            <v>4.5827520229754004</v>
          </cell>
          <cell r="AP388">
            <v>4.8513698608088518</v>
          </cell>
          <cell r="AQ388">
            <v>-0.98380670328335196</v>
          </cell>
          <cell r="AR388">
            <v>2.9621859948075091</v>
          </cell>
          <cell r="AS388">
            <v>-1.5037685197004658</v>
          </cell>
          <cell r="AT388">
            <v>-8.171377930709756</v>
          </cell>
          <cell r="AU388">
            <v>6.9233263311376136</v>
          </cell>
          <cell r="AV388">
            <v>-1.4899532897144963</v>
          </cell>
          <cell r="AW388">
            <v>-2.8332135968660355</v>
          </cell>
          <cell r="AX388">
            <v>4.6471325513566031</v>
          </cell>
          <cell r="AY388">
            <v>1.9418424995989891</v>
          </cell>
          <cell r="AZ388">
            <v>3.034525572588076</v>
          </cell>
          <cell r="BA388">
            <v>2.8644929029193467</v>
          </cell>
          <cell r="BB388">
            <v>-0.96468514027686636</v>
          </cell>
          <cell r="BC388" t="str">
            <v>.</v>
          </cell>
          <cell r="BD388" t="str">
            <v>.</v>
          </cell>
          <cell r="BE388" t="str">
            <v>.</v>
          </cell>
          <cell r="BF388" t="str">
            <v>.</v>
          </cell>
          <cell r="BG388" t="str">
            <v>.</v>
          </cell>
        </row>
        <row r="389">
          <cell r="D389">
            <v>992981.371710532</v>
          </cell>
          <cell r="E389">
            <v>1027580.0453616789</v>
          </cell>
          <cell r="F389">
            <v>1071786.0267763259</v>
          </cell>
          <cell r="G389">
            <v>1141544.0462736816</v>
          </cell>
          <cell r="H389">
            <v>1113423.3145253768</v>
          </cell>
          <cell r="I389">
            <v>1096941.800300119</v>
          </cell>
          <cell r="J389">
            <v>1128855.1492275498</v>
          </cell>
          <cell r="K389">
            <v>1156432.0711024485</v>
          </cell>
          <cell r="L389">
            <v>1205027.876921538</v>
          </cell>
          <cell r="M389">
            <v>1250116.3198361818</v>
          </cell>
          <cell r="N389">
            <v>1224763.8192264019</v>
          </cell>
          <cell r="O389">
            <v>1215319.5139055767</v>
          </cell>
          <cell r="P389">
            <v>1239751.6127916335</v>
          </cell>
          <cell r="Q389">
            <v>1292092.2592118238</v>
          </cell>
          <cell r="R389">
            <v>1321504.363760283</v>
          </cell>
          <cell r="S389">
            <v>1376949.0825586461</v>
          </cell>
          <cell r="T389">
            <v>1420192.5064454305</v>
          </cell>
          <cell r="U389">
            <v>1495472.9362851223</v>
          </cell>
          <cell r="V389">
            <v>1581586.0025953162</v>
          </cell>
          <cell r="W389">
            <v>1622212.9562384791</v>
          </cell>
          <cell r="X389">
            <v>1634206.2825163011</v>
          </cell>
          <cell r="Y389">
            <v>1616427.774717004</v>
          </cell>
          <cell r="Z389">
            <v>1622425.1404526508</v>
          </cell>
          <cell r="AA389">
            <v>1663413.2288179465</v>
          </cell>
          <cell r="AB389">
            <v>1728202.4842006711</v>
          </cell>
          <cell r="AC389">
            <v>1770635.1114544966</v>
          </cell>
          <cell r="AD389">
            <v>1815525.4220896824</v>
          </cell>
          <cell r="AE389">
            <v>1893467.2883640786</v>
          </cell>
          <cell r="AF389">
            <v>1956733.3140238789</v>
          </cell>
          <cell r="AG389">
            <v>2019618.5322529471</v>
          </cell>
          <cell r="AH389">
            <v>2089365.3102025324</v>
          </cell>
          <cell r="AI389">
            <v>2148719.2772381436</v>
          </cell>
          <cell r="AJ389">
            <v>2202431.3924863534</v>
          </cell>
          <cell r="AK389">
            <v>2275980.623969364</v>
          </cell>
          <cell r="AL389">
            <v>2329415.9161037221</v>
          </cell>
          <cell r="AM389">
            <v>2402762.7997268601</v>
          </cell>
          <cell r="AN389">
            <v>2463987.0792728146</v>
          </cell>
          <cell r="AO389">
            <v>2526707.8898657374</v>
          </cell>
          <cell r="AP389">
            <v>2517967.5864740494</v>
          </cell>
          <cell r="AQ389">
            <v>2411040.7944664797</v>
          </cell>
          <cell r="AR389">
            <v>2452298.679978271</v>
          </cell>
          <cell r="AS389">
            <v>2492633.3533793977</v>
          </cell>
          <cell r="AT389">
            <v>2528703.2645950289</v>
          </cell>
          <cell r="AU389">
            <v>2580448.1089833747</v>
          </cell>
          <cell r="AV389">
            <v>2656508.4211996556</v>
          </cell>
          <cell r="AW389">
            <v>2718913.0632615285</v>
          </cell>
          <cell r="AX389">
            <v>2767562.2664325279</v>
          </cell>
          <cell r="AY389">
            <v>2815750.5661449316</v>
          </cell>
          <cell r="AZ389">
            <v>2852432.0200481098</v>
          </cell>
          <cell r="BA389">
            <v>2892632.3279241445</v>
          </cell>
          <cell r="BB389">
            <v>2925499.1313852128</v>
          </cell>
          <cell r="BC389">
            <v>2971100.8545280704</v>
          </cell>
          <cell r="BD389">
            <v>3019519.1053061308</v>
          </cell>
          <cell r="BE389">
            <v>3069062.2881352124</v>
          </cell>
          <cell r="BF389">
            <v>3120982.2449512375</v>
          </cell>
          <cell r="BG389" t="str">
            <v>.</v>
          </cell>
        </row>
        <row r="390">
          <cell r="D390">
            <v>17850.74750842182</v>
          </cell>
          <cell r="E390">
            <v>18374.957796531529</v>
          </cell>
          <cell r="F390">
            <v>19107.700587098367</v>
          </cell>
          <cell r="G390">
            <v>20312.059961693121</v>
          </cell>
          <cell r="H390">
            <v>19799.204536853005</v>
          </cell>
          <cell r="I390">
            <v>19507.573560171659</v>
          </cell>
          <cell r="J390">
            <v>20080.047475884527</v>
          </cell>
          <cell r="K390">
            <v>20577.348570821392</v>
          </cell>
          <cell r="L390">
            <v>21440.905035811855</v>
          </cell>
          <cell r="M390">
            <v>22223.208008345719</v>
          </cell>
          <cell r="N390">
            <v>21746.512429239436</v>
          </cell>
          <cell r="O390">
            <v>21571.309577127417</v>
          </cell>
          <cell r="P390">
            <v>22012.855611544717</v>
          </cell>
          <cell r="Q390">
            <v>22934.386498145701</v>
          </cell>
          <cell r="R390">
            <v>23419.352465465443</v>
          </cell>
          <cell r="S390">
            <v>24346.611577965887</v>
          </cell>
          <cell r="T390">
            <v>25053.129805399913</v>
          </cell>
          <cell r="U390">
            <v>26325.089783473275</v>
          </cell>
          <cell r="V390">
            <v>27779.198079243888</v>
          </cell>
          <cell r="W390">
            <v>28418.701715041097</v>
          </cell>
          <cell r="X390">
            <v>28543.354362850332</v>
          </cell>
          <cell r="Y390">
            <v>28145.657135945541</v>
          </cell>
          <cell r="Z390">
            <v>28173.790984319086</v>
          </cell>
          <cell r="AA390">
            <v>28816.389947929896</v>
          </cell>
          <cell r="AB390">
            <v>29862.653318691591</v>
          </cell>
          <cell r="AC390">
            <v>30515.03854294695</v>
          </cell>
          <cell r="AD390">
            <v>31213.902449791669</v>
          </cell>
          <cell r="AE390">
            <v>32470.200781357456</v>
          </cell>
          <cell r="AF390">
            <v>33462.733031618278</v>
          </cell>
          <cell r="AG390">
            <v>34415.147778831495</v>
          </cell>
          <cell r="AH390">
            <v>35481.528889762129</v>
          </cell>
          <cell r="AI390">
            <v>36349.352549154049</v>
          </cell>
          <cell r="AJ390">
            <v>37099.204805551213</v>
          </cell>
          <cell r="AK390">
            <v>38163.902006629505</v>
          </cell>
          <cell r="AL390">
            <v>38855.978583881937</v>
          </cell>
          <cell r="AM390">
            <v>39772.280795968756</v>
          </cell>
          <cell r="AN390">
            <v>40508.11447667671</v>
          </cell>
          <cell r="AO390">
            <v>41205.95394356949</v>
          </cell>
          <cell r="AP390">
            <v>40727.995381632529</v>
          </cell>
          <cell r="AQ390">
            <v>38724.736102318951</v>
          </cell>
          <cell r="AR390">
            <v>39074.230082509101</v>
          </cell>
          <cell r="AS390">
            <v>39387.427563868172</v>
          </cell>
          <cell r="AT390">
            <v>39693.952823091262</v>
          </cell>
          <cell r="AU390">
            <v>40252.832948294614</v>
          </cell>
          <cell r="AV390">
            <v>41124.331179461209</v>
          </cell>
          <cell r="AW390">
            <v>41758.76306652632</v>
          </cell>
          <cell r="AX390">
            <v>42157.602157453817</v>
          </cell>
          <cell r="AY390">
            <v>42637.046731449598</v>
          </cell>
          <cell r="AZ390">
            <v>42923.358814261235</v>
          </cell>
          <cell r="BA390">
            <v>43266.748187275662</v>
          </cell>
          <cell r="BB390">
            <v>43506.482414047197</v>
          </cell>
          <cell r="BC390">
            <v>43986.914970710393</v>
          </cell>
          <cell r="BD390">
            <v>44526.913121614321</v>
          </cell>
          <cell r="BE390">
            <v>45081.830453120121</v>
          </cell>
          <cell r="BF390">
            <v>45525.808067701095</v>
          </cell>
          <cell r="BG390" t="str">
            <v>.</v>
          </cell>
        </row>
        <row r="391">
          <cell r="D391">
            <v>1066.6829665267662</v>
          </cell>
          <cell r="E391">
            <v>1067.1635964697957</v>
          </cell>
          <cell r="F391">
            <v>1055.6641149017621</v>
          </cell>
          <cell r="G391">
            <v>1037.2216151676616</v>
          </cell>
          <cell r="H391">
            <v>1000.7668341469085</v>
          </cell>
          <cell r="I391">
            <v>1040.1994049475725</v>
          </cell>
          <cell r="J391">
            <v>1019.0919087589002</v>
          </cell>
          <cell r="K391">
            <v>995.36225672619435</v>
          </cell>
          <cell r="L391">
            <v>989.41217997846616</v>
          </cell>
          <cell r="M391">
            <v>1018.4647208442564</v>
          </cell>
          <cell r="N391">
            <v>1050.1536020237004</v>
          </cell>
          <cell r="O391">
            <v>1061.4788395813989</v>
          </cell>
          <cell r="P391">
            <v>1126.5850861844372</v>
          </cell>
          <cell r="Q391">
            <v>1123.389114291175</v>
          </cell>
          <cell r="R391">
            <v>1164.0872723695579</v>
          </cell>
          <cell r="S391">
            <v>1163.3894405765195</v>
          </cell>
          <cell r="T391">
            <v>1116.6355445664487</v>
          </cell>
          <cell r="U391">
            <v>1082.1256725449307</v>
          </cell>
          <cell r="V391">
            <v>1033.5430271826131</v>
          </cell>
          <cell r="W391">
            <v>1052.7121886168952</v>
          </cell>
          <cell r="X391">
            <v>1042.1672051182888</v>
          </cell>
          <cell r="Y391">
            <v>1044.2005623230755</v>
          </cell>
          <cell r="Z391">
            <v>928.37385411424259</v>
          </cell>
          <cell r="AA391">
            <v>895.32967911317428</v>
          </cell>
          <cell r="AB391">
            <v>858.32334557848253</v>
          </cell>
          <cell r="AC391">
            <v>787.12378030689149</v>
          </cell>
          <cell r="AD391">
            <v>788.84604352751523</v>
          </cell>
          <cell r="AE391">
            <v>739.49497950551506</v>
          </cell>
          <cell r="AF391">
            <v>758.80184948611179</v>
          </cell>
          <cell r="AG391">
            <v>752.54829389081999</v>
          </cell>
          <cell r="AH391">
            <v>766.46728758772883</v>
          </cell>
          <cell r="AI391">
            <v>787.32648123348474</v>
          </cell>
          <cell r="AJ391">
            <v>789.45528213152431</v>
          </cell>
          <cell r="AK391">
            <v>805.45367175738249</v>
          </cell>
          <cell r="AL391">
            <v>793.01145127781922</v>
          </cell>
          <cell r="AM391">
            <v>880.31407130369325</v>
          </cell>
          <cell r="AN391">
            <v>887.1780056744426</v>
          </cell>
          <cell r="AO391">
            <v>920.39058218894058</v>
          </cell>
          <cell r="AP391">
            <v>957.15933268275342</v>
          </cell>
          <cell r="AQ391">
            <v>941.0906803465308</v>
          </cell>
          <cell r="AR391">
            <v>961.26334928491178</v>
          </cell>
          <cell r="AS391">
            <v>938.95363795658363</v>
          </cell>
          <cell r="AT391">
            <v>856.54361278679255</v>
          </cell>
          <cell r="AU391">
            <v>910.11606983928505</v>
          </cell>
          <cell r="AV391">
            <v>889.74107008375597</v>
          </cell>
          <cell r="AW391">
            <v>857.72117357766376</v>
          </cell>
          <cell r="AX391">
            <v>890.22474014051215</v>
          </cell>
          <cell r="AY391">
            <v>902.12469889815407</v>
          </cell>
          <cell r="AZ391">
            <v>923.70822225767131</v>
          </cell>
          <cell r="BA391">
            <v>944.45859574830467</v>
          </cell>
          <cell r="BB391">
            <v>929.96368003294515</v>
          </cell>
          <cell r="BC391" t="str">
            <v>.</v>
          </cell>
          <cell r="BD391" t="str">
            <v>.</v>
          </cell>
          <cell r="BE391" t="str">
            <v>.</v>
          </cell>
          <cell r="BF391" t="str">
            <v>.</v>
          </cell>
          <cell r="BG391" t="str">
            <v>.</v>
          </cell>
        </row>
        <row r="392">
          <cell r="D392">
            <v>384154</v>
          </cell>
          <cell r="E392">
            <v>383997</v>
          </cell>
          <cell r="F392">
            <v>380590</v>
          </cell>
          <cell r="G392">
            <v>376618</v>
          </cell>
          <cell r="H392">
            <v>358458</v>
          </cell>
          <cell r="I392">
            <v>347700</v>
          </cell>
          <cell r="J392">
            <v>336600</v>
          </cell>
          <cell r="K392">
            <v>325600</v>
          </cell>
          <cell r="L392">
            <v>320000</v>
          </cell>
          <cell r="M392">
            <v>324300</v>
          </cell>
          <cell r="N392">
            <v>329700</v>
          </cell>
          <cell r="O392">
            <v>341000</v>
          </cell>
          <cell r="P392">
            <v>334200</v>
          </cell>
          <cell r="Q392">
            <v>333400</v>
          </cell>
          <cell r="R392">
            <v>336300</v>
          </cell>
          <cell r="S392">
            <v>334300</v>
          </cell>
          <cell r="T392">
            <v>330800</v>
          </cell>
          <cell r="U392">
            <v>328000</v>
          </cell>
          <cell r="V392">
            <v>323700</v>
          </cell>
          <cell r="W392">
            <v>317600</v>
          </cell>
          <cell r="X392">
            <v>308300</v>
          </cell>
          <cell r="Y392">
            <v>300600</v>
          </cell>
          <cell r="Z392">
            <v>292700</v>
          </cell>
          <cell r="AA392">
            <v>271000</v>
          </cell>
          <cell r="AB392">
            <v>256600</v>
          </cell>
          <cell r="AC392">
            <v>233300</v>
          </cell>
          <cell r="AD392">
            <v>221200</v>
          </cell>
          <cell r="AE392">
            <v>218200</v>
          </cell>
          <cell r="AF392">
            <v>217500</v>
          </cell>
          <cell r="AG392">
            <v>217600</v>
          </cell>
          <cell r="AH392">
            <v>218126</v>
          </cell>
          <cell r="AI392">
            <v>214799</v>
          </cell>
          <cell r="AJ392">
            <v>214400</v>
          </cell>
          <cell r="AK392">
            <v>206400</v>
          </cell>
          <cell r="AL392">
            <v>207590</v>
          </cell>
          <cell r="AM392">
            <v>200940</v>
          </cell>
          <cell r="AN392">
            <v>196300</v>
          </cell>
          <cell r="AO392">
            <v>191910</v>
          </cell>
          <cell r="AP392">
            <v>192530</v>
          </cell>
          <cell r="AQ392">
            <v>194550</v>
          </cell>
          <cell r="AR392">
            <v>197770</v>
          </cell>
          <cell r="AS392">
            <v>191270</v>
          </cell>
          <cell r="AT392">
            <v>184350</v>
          </cell>
          <cell r="AU392">
            <v>179430</v>
          </cell>
          <cell r="AV392">
            <v>168680</v>
          </cell>
          <cell r="AW392">
            <v>141390</v>
          </cell>
          <cell r="AX392">
            <v>139480</v>
          </cell>
          <cell r="AY392">
            <v>137280</v>
          </cell>
          <cell r="AZ392">
            <v>144850</v>
          </cell>
          <cell r="BA392">
            <v>144200</v>
          </cell>
          <cell r="BB392">
            <v>144200</v>
          </cell>
          <cell r="BC392">
            <v>144200</v>
          </cell>
          <cell r="BD392" t="str">
            <v>.</v>
          </cell>
          <cell r="BE392" t="str">
            <v>.</v>
          </cell>
          <cell r="BF392" t="str">
            <v>.</v>
          </cell>
          <cell r="BG392" t="str">
            <v>.</v>
          </cell>
        </row>
        <row r="393">
          <cell r="D393">
            <v>13.783845976835162</v>
          </cell>
          <cell r="E393">
            <v>14.923902704171763</v>
          </cell>
          <cell r="F393">
            <v>18.609051710767133</v>
          </cell>
          <cell r="G393">
            <v>19.273519596215905</v>
          </cell>
          <cell r="H393">
            <v>17.204201990416511</v>
          </cell>
          <cell r="I393">
            <v>19.277367939260134</v>
          </cell>
          <cell r="J393">
            <v>20.595968448729185</v>
          </cell>
          <cell r="K393">
            <v>22.040856915558585</v>
          </cell>
          <cell r="L393">
            <v>22.981125737982353</v>
          </cell>
          <cell r="M393">
            <v>23.19968941166595</v>
          </cell>
          <cell r="N393">
            <v>25.167645682798771</v>
          </cell>
          <cell r="O393">
            <v>26.464374879969274</v>
          </cell>
          <cell r="P393">
            <v>25.552447176231656</v>
          </cell>
          <cell r="Q393">
            <v>26.727438123033771</v>
          </cell>
          <cell r="R393">
            <v>27.165210439152528</v>
          </cell>
          <cell r="S393">
            <v>26.974612706179808</v>
          </cell>
          <cell r="T393">
            <v>25.240890166959954</v>
          </cell>
          <cell r="U393">
            <v>24.731065618432318</v>
          </cell>
          <cell r="V393">
            <v>25.422285599971278</v>
          </cell>
          <cell r="W393">
            <v>21.95733824675785</v>
          </cell>
          <cell r="X393">
            <v>17.925417161977723</v>
          </cell>
          <cell r="Y393">
            <v>19.430673148118341</v>
          </cell>
          <cell r="Z393">
            <v>18.090511440107672</v>
          </cell>
          <cell r="AA393">
            <v>25.978001364256482</v>
          </cell>
          <cell r="AB393">
            <v>24.873707865168541</v>
          </cell>
          <cell r="AC393">
            <v>22.028276031527021</v>
          </cell>
          <cell r="AD393">
            <v>23.906313645621182</v>
          </cell>
          <cell r="AE393">
            <v>24.939228057153461</v>
          </cell>
          <cell r="AF393">
            <v>26.450711720101104</v>
          </cell>
          <cell r="AG393">
            <v>26.85</v>
          </cell>
          <cell r="AH393">
            <v>25.734962901265522</v>
          </cell>
          <cell r="AI393">
            <v>24.072994622240607</v>
          </cell>
          <cell r="AJ393">
            <v>23.655095976609676</v>
          </cell>
          <cell r="AK393">
            <v>22.621202207672802</v>
          </cell>
          <cell r="AL393">
            <v>22.834616023394165</v>
          </cell>
          <cell r="AM393">
            <v>23.05692579591091</v>
          </cell>
          <cell r="AN393">
            <v>21.401347881930558</v>
          </cell>
          <cell r="AO393">
            <v>22.625087688312583</v>
          </cell>
          <cell r="AP393">
            <v>22.518869860289538</v>
          </cell>
          <cell r="AQ393">
            <v>21.907221374692032</v>
          </cell>
          <cell r="AR393">
            <v>24.465354970072898</v>
          </cell>
          <cell r="AS393">
            <v>22.008240622127651</v>
          </cell>
          <cell r="AT393">
            <v>19.53751762267682</v>
          </cell>
          <cell r="AU393">
            <v>21.889470916477219</v>
          </cell>
          <cell r="AV393">
            <v>22.820428088928139</v>
          </cell>
          <cell r="AW393">
            <v>21.751933340454112</v>
          </cell>
          <cell r="AX393">
            <v>21.238776167942643</v>
          </cell>
          <cell r="AY393">
            <v>22.29019543476954</v>
          </cell>
          <cell r="AZ393">
            <v>24.143508699948757</v>
          </cell>
          <cell r="BA393">
            <v>28.043205527296987</v>
          </cell>
          <cell r="BB393">
            <v>29.413789996975922</v>
          </cell>
          <cell r="BC393" t="str">
            <v>.</v>
          </cell>
          <cell r="BD393" t="str">
            <v>.</v>
          </cell>
          <cell r="BE393" t="str">
            <v>.</v>
          </cell>
          <cell r="BF393" t="str">
            <v>.</v>
          </cell>
          <cell r="BG393" t="str">
            <v>.</v>
          </cell>
        </row>
        <row r="394">
          <cell r="D394">
            <v>49.773720948070874</v>
          </cell>
          <cell r="E394">
            <v>49.205055034651451</v>
          </cell>
          <cell r="F394">
            <v>49.464900580078798</v>
          </cell>
          <cell r="G394">
            <v>47.775601952726362</v>
          </cell>
          <cell r="H394">
            <v>47.836804275709547</v>
          </cell>
          <cell r="I394">
            <v>46.866978981566248</v>
          </cell>
          <cell r="J394">
            <v>45.693001126831099</v>
          </cell>
          <cell r="K394">
            <v>43.790487555404027</v>
          </cell>
          <cell r="L394">
            <v>43.343625253530043</v>
          </cell>
          <cell r="M394">
            <v>43.185419136858236</v>
          </cell>
          <cell r="N394">
            <v>40.032229557623332</v>
          </cell>
          <cell r="O394">
            <v>39.383138083349337</v>
          </cell>
          <cell r="P394">
            <v>37.405011365011902</v>
          </cell>
          <cell r="Q394">
            <v>36.287255682320691</v>
          </cell>
          <cell r="R394">
            <v>34.36582719433499</v>
          </cell>
          <cell r="S394">
            <v>34.989673981157061</v>
          </cell>
          <cell r="T394">
            <v>39.027426069788405</v>
          </cell>
          <cell r="U394">
            <v>39.006772009029355</v>
          </cell>
          <cell r="V394">
            <v>40.714333345302158</v>
          </cell>
          <cell r="W394">
            <v>39.459050858668171</v>
          </cell>
          <cell r="X394">
            <v>40.56751640029939</v>
          </cell>
          <cell r="Y394">
            <v>41.653655474358558</v>
          </cell>
          <cell r="Z394">
            <v>43.778179676985197</v>
          </cell>
          <cell r="AA394">
            <v>43.487806957708052</v>
          </cell>
          <cell r="AB394">
            <v>41.389662921348311</v>
          </cell>
          <cell r="AC394">
            <v>41.831421173001679</v>
          </cell>
          <cell r="AD394">
            <v>40.256619144602858</v>
          </cell>
          <cell r="AE394">
            <v>39.356559658563746</v>
          </cell>
          <cell r="AF394">
            <v>37.992106780187129</v>
          </cell>
          <cell r="AG394">
            <v>37.93077571348914</v>
          </cell>
          <cell r="AH394">
            <v>38.212121469670826</v>
          </cell>
          <cell r="AI394">
            <v>39.444123788205552</v>
          </cell>
          <cell r="AJ394">
            <v>39.835282556966249</v>
          </cell>
          <cell r="AK394">
            <v>39.57305989907421</v>
          </cell>
          <cell r="AL394">
            <v>39.787052327805803</v>
          </cell>
          <cell r="AM394">
            <v>41.613256715841231</v>
          </cell>
          <cell r="AN394">
            <v>40.430050069024539</v>
          </cell>
          <cell r="AO394">
            <v>38.781398428071277</v>
          </cell>
          <cell r="AP394">
            <v>36.510909375662919</v>
          </cell>
          <cell r="AQ394">
            <v>37.482551505845827</v>
          </cell>
          <cell r="AR394">
            <v>35.65481575232333</v>
          </cell>
          <cell r="AS394">
            <v>37.549328509508456</v>
          </cell>
          <cell r="AT394">
            <v>38.904876552620216</v>
          </cell>
          <cell r="AU394">
            <v>37.846964655923209</v>
          </cell>
          <cell r="AV394">
            <v>36.594863919440058</v>
          </cell>
          <cell r="AW394">
            <v>36.798707091298198</v>
          </cell>
          <cell r="AX394">
            <v>35.268512139613264</v>
          </cell>
          <cell r="AY394">
            <v>34.539466079792128</v>
          </cell>
          <cell r="AZ394">
            <v>33.714808527505447</v>
          </cell>
          <cell r="BA394">
            <v>34.123034042143907</v>
          </cell>
          <cell r="BB394">
            <v>32.663096305001716</v>
          </cell>
          <cell r="BC394" t="str">
            <v>.</v>
          </cell>
          <cell r="BD394" t="str">
            <v>.</v>
          </cell>
          <cell r="BE394" t="str">
            <v>.</v>
          </cell>
          <cell r="BF394" t="str">
            <v>.</v>
          </cell>
          <cell r="BG394" t="str">
            <v>.</v>
          </cell>
        </row>
        <row r="395">
          <cell r="D395">
            <v>1.6990105085525811</v>
          </cell>
          <cell r="E395">
            <v>2.0111428183177065</v>
          </cell>
          <cell r="F395">
            <v>2.6088035487173125</v>
          </cell>
          <cell r="G395">
            <v>2.8160079432937088</v>
          </cell>
          <cell r="H395">
            <v>2.8704386288241799</v>
          </cell>
          <cell r="I395">
            <v>2.6169834688492815</v>
          </cell>
          <cell r="J395">
            <v>2.2520971578815576</v>
          </cell>
          <cell r="K395">
            <v>2.0627344016365492</v>
          </cell>
          <cell r="L395">
            <v>0.59167775524177402</v>
          </cell>
          <cell r="M395">
            <v>2.1499847853687712</v>
          </cell>
          <cell r="N395">
            <v>2.4536050319696416</v>
          </cell>
          <cell r="O395">
            <v>2.0879585173804496</v>
          </cell>
          <cell r="P395">
            <v>2.6556468641981947</v>
          </cell>
          <cell r="Q395">
            <v>3.0594195757369014</v>
          </cell>
          <cell r="R395">
            <v>3.4446919079435787</v>
          </cell>
          <cell r="S395">
            <v>3.747336758992355</v>
          </cell>
          <cell r="T395">
            <v>3.8939439460921066</v>
          </cell>
          <cell r="U395">
            <v>3.7072208816584937</v>
          </cell>
          <cell r="V395">
            <v>4.1143671999630671</v>
          </cell>
          <cell r="W395">
            <v>4.133890818037937</v>
          </cell>
          <cell r="X395">
            <v>5.0728657596970894</v>
          </cell>
          <cell r="Y395">
            <v>4.3999291761903221</v>
          </cell>
          <cell r="Z395">
            <v>2.9479306864064605</v>
          </cell>
          <cell r="AA395">
            <v>6.8144611186903141</v>
          </cell>
          <cell r="AB395">
            <v>8.758651685393259</v>
          </cell>
          <cell r="AC395">
            <v>5.4954920898935873</v>
          </cell>
          <cell r="AD395">
            <v>5.7718940936863543</v>
          </cell>
          <cell r="AE395">
            <v>5.1530896270179998</v>
          </cell>
          <cell r="AF395">
            <v>4.5740765376258263</v>
          </cell>
          <cell r="AG395">
            <v>5.1000000000000005</v>
          </cell>
          <cell r="AH395">
            <v>4.3035381908736268</v>
          </cell>
          <cell r="AI395">
            <v>0.75385100875909306</v>
          </cell>
          <cell r="AJ395">
            <v>0.87008318502510651</v>
          </cell>
          <cell r="AK395">
            <v>0.88693878953163496</v>
          </cell>
          <cell r="AL395">
            <v>1.8018896454868705</v>
          </cell>
          <cell r="AM395">
            <v>0.44063685663927288</v>
          </cell>
          <cell r="AN395">
            <v>2.5676831123633486</v>
          </cell>
          <cell r="AO395">
            <v>2.3122616208851845</v>
          </cell>
          <cell r="AP395">
            <v>2.113500208089524</v>
          </cell>
          <cell r="AQ395">
            <v>2.2305605732146412</v>
          </cell>
          <cell r="AR395">
            <v>1.6161009633158885</v>
          </cell>
          <cell r="AS395">
            <v>1.6392230934980383</v>
          </cell>
          <cell r="AT395">
            <v>1.9138775598840865</v>
          </cell>
          <cell r="AU395">
            <v>2.0442666531104865</v>
          </cell>
          <cell r="AV395">
            <v>1.9502132175048685</v>
          </cell>
          <cell r="AW395">
            <v>1.6341120040453017</v>
          </cell>
          <cell r="AX395">
            <v>1.8715892337387579</v>
          </cell>
          <cell r="AY395">
            <v>2.2517996920758065</v>
          </cell>
          <cell r="AZ395">
            <v>2.4754090052284283</v>
          </cell>
          <cell r="BA395">
            <v>1.8273332294937163</v>
          </cell>
          <cell r="BB395">
            <v>1.2077971695931395</v>
          </cell>
          <cell r="BC395" t="str">
            <v>.</v>
          </cell>
          <cell r="BD395" t="str">
            <v>.</v>
          </cell>
          <cell r="BE395" t="str">
            <v>.</v>
          </cell>
          <cell r="BF395" t="str">
            <v>.</v>
          </cell>
          <cell r="BG395" t="str">
            <v>.</v>
          </cell>
        </row>
        <row r="396">
          <cell r="D396">
            <v>34.743422566541383</v>
          </cell>
          <cell r="E396">
            <v>33.859899442859088</v>
          </cell>
          <cell r="F396">
            <v>29.317244160436768</v>
          </cell>
          <cell r="G396">
            <v>30.134870507764017</v>
          </cell>
          <cell r="H396">
            <v>32.088555105049757</v>
          </cell>
          <cell r="I396">
            <v>31.23866961032434</v>
          </cell>
          <cell r="J396">
            <v>31.458933266558155</v>
          </cell>
          <cell r="K396">
            <v>32.10592112740084</v>
          </cell>
          <cell r="L396">
            <v>33.083571253245829</v>
          </cell>
          <cell r="M396">
            <v>31.464906666107051</v>
          </cell>
          <cell r="N396">
            <v>32.346519727608253</v>
          </cell>
          <cell r="O396">
            <v>32.064528519300943</v>
          </cell>
          <cell r="P396">
            <v>34.386894594558235</v>
          </cell>
          <cell r="Q396">
            <v>33.925886618908642</v>
          </cell>
          <cell r="R396">
            <v>35.0242704585689</v>
          </cell>
          <cell r="S396">
            <v>34.288376553670773</v>
          </cell>
          <cell r="T396">
            <v>31.837739817159527</v>
          </cell>
          <cell r="U396">
            <v>32.554941490879841</v>
          </cell>
          <cell r="V396">
            <v>29.749013854763508</v>
          </cell>
          <cell r="W396">
            <v>34.449720076536039</v>
          </cell>
          <cell r="X396">
            <v>36.434200678025796</v>
          </cell>
          <cell r="Y396">
            <v>34.51574220133277</v>
          </cell>
          <cell r="Z396">
            <v>35.183378196500676</v>
          </cell>
          <cell r="AA396">
            <v>23.719730559345155</v>
          </cell>
          <cell r="AB396">
            <v>24.977977528089887</v>
          </cell>
          <cell r="AC396">
            <v>30.644810705577711</v>
          </cell>
          <cell r="AD396">
            <v>30.06562570717357</v>
          </cell>
          <cell r="AE396">
            <v>30.551122657264798</v>
          </cell>
          <cell r="AF396">
            <v>30.983104962085939</v>
          </cell>
          <cell r="AG396">
            <v>30.119224286510871</v>
          </cell>
          <cell r="AH396">
            <v>31.749377438190024</v>
          </cell>
          <cell r="AI396">
            <v>35.729071457652388</v>
          </cell>
          <cell r="AJ396">
            <v>35.639536204156869</v>
          </cell>
          <cell r="AK396">
            <v>36.918799103721348</v>
          </cell>
          <cell r="AL396">
            <v>35.576442003313147</v>
          </cell>
          <cell r="AM396">
            <v>34.889180631608596</v>
          </cell>
          <cell r="AN396">
            <v>35.600918936681573</v>
          </cell>
          <cell r="AO396">
            <v>36.281252262730959</v>
          </cell>
          <cell r="AP396">
            <v>38.856720555958013</v>
          </cell>
          <cell r="AQ396">
            <v>38.379666546247527</v>
          </cell>
          <cell r="AR396">
            <v>38.263728314287889</v>
          </cell>
          <cell r="AS396">
            <v>38.803207774865861</v>
          </cell>
          <cell r="AT396">
            <v>39.643728264818876</v>
          </cell>
          <cell r="AU396">
            <v>38.219297774489092</v>
          </cell>
          <cell r="AV396">
            <v>38.634494774126935</v>
          </cell>
          <cell r="AW396">
            <v>39.815247564202394</v>
          </cell>
          <cell r="AX396">
            <v>41.621122458705322</v>
          </cell>
          <cell r="AY396">
            <v>40.918538793362522</v>
          </cell>
          <cell r="AZ396">
            <v>39.666273767317378</v>
          </cell>
          <cell r="BA396">
            <v>36.006427201065392</v>
          </cell>
          <cell r="BB396">
            <v>36.715316528429227</v>
          </cell>
          <cell r="BC396" t="str">
            <v>.</v>
          </cell>
          <cell r="BD396" t="str">
            <v>.</v>
          </cell>
          <cell r="BE396" t="str">
            <v>.</v>
          </cell>
          <cell r="BF396" t="str">
            <v>.</v>
          </cell>
          <cell r="BG396" t="str">
            <v>.</v>
          </cell>
        </row>
        <row r="397">
          <cell r="D397">
            <v>79846</v>
          </cell>
          <cell r="E397">
            <v>77513</v>
          </cell>
          <cell r="F397">
            <v>77914</v>
          </cell>
          <cell r="G397">
            <v>75786</v>
          </cell>
          <cell r="H397">
            <v>80667</v>
          </cell>
          <cell r="I397">
            <v>88400</v>
          </cell>
          <cell r="J397">
            <v>91059</v>
          </cell>
          <cell r="K397">
            <v>97973</v>
          </cell>
          <cell r="L397">
            <v>106492</v>
          </cell>
          <cell r="M397">
            <v>118378</v>
          </cell>
          <cell r="N397">
            <v>138191</v>
          </cell>
          <cell r="O397">
            <v>162400</v>
          </cell>
          <cell r="P397">
            <v>189971</v>
          </cell>
          <cell r="Q397">
            <v>213626</v>
          </cell>
          <cell r="R397">
            <v>231459</v>
          </cell>
          <cell r="S397">
            <v>258165</v>
          </cell>
          <cell r="T397">
            <v>281105</v>
          </cell>
          <cell r="U397">
            <v>288157</v>
          </cell>
          <cell r="V397">
            <v>293093</v>
          </cell>
          <cell r="W397">
            <v>304085</v>
          </cell>
          <cell r="X397">
            <v>306170</v>
          </cell>
          <cell r="Y397">
            <v>280292</v>
          </cell>
          <cell r="Z397">
            <v>305141</v>
          </cell>
          <cell r="AA397">
            <v>297637</v>
          </cell>
          <cell r="AB397">
            <v>288059</v>
          </cell>
          <cell r="AC397">
            <v>278856</v>
          </cell>
          <cell r="AD397">
            <v>271417</v>
          </cell>
          <cell r="AE397">
            <v>276324</v>
          </cell>
          <cell r="AF397">
            <v>274278</v>
          </cell>
          <cell r="AG397">
            <v>280969</v>
          </cell>
          <cell r="AH397">
            <v>301697</v>
          </cell>
          <cell r="AI397">
            <v>312743</v>
          </cell>
          <cell r="AJ397">
            <v>356720.4</v>
          </cell>
          <cell r="AK397">
            <v>415223</v>
          </cell>
          <cell r="AL397">
            <v>464676</v>
          </cell>
          <cell r="AM397">
            <v>503353</v>
          </cell>
          <cell r="AN397">
            <v>555950</v>
          </cell>
          <cell r="AO397">
            <v>586106</v>
          </cell>
          <cell r="AP397">
            <v>729544</v>
          </cell>
          <cell r="AQ397">
            <v>757466.10548704304</v>
          </cell>
          <cell r="AR397">
            <v>720423</v>
          </cell>
          <cell r="AS397">
            <v>740744</v>
          </cell>
          <cell r="AT397">
            <v>712947</v>
          </cell>
          <cell r="AU397">
            <v>680856</v>
          </cell>
          <cell r="AV397">
            <v>653942</v>
          </cell>
          <cell r="AW397">
            <v>641253</v>
          </cell>
          <cell r="AX397">
            <v>656059</v>
          </cell>
          <cell r="AY397">
            <v>642936</v>
          </cell>
          <cell r="AZ397">
            <v>684360</v>
          </cell>
          <cell r="BA397">
            <v>734217</v>
          </cell>
          <cell r="BB397">
            <v>779494</v>
          </cell>
          <cell r="BC397">
            <v>790756</v>
          </cell>
          <cell r="BD397">
            <v>811155</v>
          </cell>
          <cell r="BE397">
            <v>823580</v>
          </cell>
          <cell r="BF397">
            <v>805009</v>
          </cell>
          <cell r="BG397" t="str">
            <v>.</v>
          </cell>
        </row>
        <row r="398">
          <cell r="D398">
            <v>497806.01578192209</v>
          </cell>
          <cell r="E398">
            <v>455795.32002706319</v>
          </cell>
          <cell r="F398">
            <v>424812.1543287324</v>
          </cell>
          <cell r="G398">
            <v>389046.73715298256</v>
          </cell>
          <cell r="H398">
            <v>383102.12950819643</v>
          </cell>
          <cell r="I398">
            <v>378092.71653543279</v>
          </cell>
          <cell r="J398">
            <v>362691.91979834973</v>
          </cell>
          <cell r="K398">
            <v>362179.21863036969</v>
          </cell>
          <cell r="L398">
            <v>365530.00473933626</v>
          </cell>
          <cell r="M398">
            <v>376720.32149395812</v>
          </cell>
          <cell r="N398">
            <v>390447.97821846534</v>
          </cell>
          <cell r="O398">
            <v>408988.23529411748</v>
          </cell>
          <cell r="P398">
            <v>433570.89311974769</v>
          </cell>
          <cell r="Q398">
            <v>463345.03768405272</v>
          </cell>
          <cell r="R398">
            <v>481707.41594827577</v>
          </cell>
          <cell r="S398">
            <v>515795.86551724107</v>
          </cell>
          <cell r="T398">
            <v>544601.77329469449</v>
          </cell>
          <cell r="U398">
            <v>543012.24783174298</v>
          </cell>
          <cell r="V398">
            <v>534131.10987628426</v>
          </cell>
          <cell r="W398">
            <v>531751.05331991927</v>
          </cell>
          <cell r="X398">
            <v>521136.59811985871</v>
          </cell>
          <cell r="Y398">
            <v>460146.91575368325</v>
          </cell>
          <cell r="Z398">
            <v>481565.35881605209</v>
          </cell>
          <cell r="AA398">
            <v>463411.5311716228</v>
          </cell>
          <cell r="AB398">
            <v>439214.16999999969</v>
          </cell>
          <cell r="AC398">
            <v>418067.53424184897</v>
          </cell>
          <cell r="AD398">
            <v>398999.51742219192</v>
          </cell>
          <cell r="AE398">
            <v>394923.84213122813</v>
          </cell>
          <cell r="AF398">
            <v>382440.25316861836</v>
          </cell>
          <cell r="AG398">
            <v>384551.42976377928</v>
          </cell>
          <cell r="AH398">
            <v>400924.86651376123</v>
          </cell>
          <cell r="AI398">
            <v>403570.81113585737</v>
          </cell>
          <cell r="AJ398">
            <v>447367.53194805188</v>
          </cell>
          <cell r="AK398">
            <v>509991.95774448814</v>
          </cell>
          <cell r="AL398">
            <v>552689.08115505695</v>
          </cell>
          <cell r="AM398">
            <v>574627.73190595023</v>
          </cell>
          <cell r="AN398">
            <v>612934.34606114426</v>
          </cell>
          <cell r="AO398">
            <v>628482.07847008039</v>
          </cell>
          <cell r="AP398">
            <v>756799.58271663904</v>
          </cell>
          <cell r="AQ398">
            <v>772034.46965965652</v>
          </cell>
          <cell r="AR398">
            <v>720423</v>
          </cell>
          <cell r="AS398">
            <v>725959.19079837622</v>
          </cell>
          <cell r="AT398">
            <v>686409.92323030892</v>
          </cell>
          <cell r="AU398">
            <v>644939.4546049044</v>
          </cell>
          <cell r="AV398">
            <v>611382.30658347672</v>
          </cell>
          <cell r="AW398">
            <v>593960.33496749448</v>
          </cell>
          <cell r="AX398">
            <v>603174.52332592825</v>
          </cell>
          <cell r="AY398">
            <v>580184.48510019726</v>
          </cell>
          <cell r="AZ398">
            <v>605371.27328244247</v>
          </cell>
          <cell r="BA398">
            <v>638107.99469999992</v>
          </cell>
          <cell r="BB398">
            <v>664370.14357163839</v>
          </cell>
          <cell r="BC398">
            <v>659925.13885154575</v>
          </cell>
          <cell r="BD398">
            <v>662819.49088002986</v>
          </cell>
          <cell r="BE398">
            <v>658788.19880349701</v>
          </cell>
          <cell r="BF398" t="str">
            <v>.</v>
          </cell>
          <cell r="BG398" t="str">
            <v>.</v>
          </cell>
        </row>
        <row r="399">
          <cell r="D399">
            <v>79846</v>
          </cell>
          <cell r="E399">
            <v>77513</v>
          </cell>
          <cell r="F399">
            <v>77914</v>
          </cell>
          <cell r="G399">
            <v>75786</v>
          </cell>
          <cell r="H399">
            <v>80667</v>
          </cell>
          <cell r="I399">
            <v>88400</v>
          </cell>
          <cell r="J399">
            <v>91059</v>
          </cell>
          <cell r="K399">
            <v>97973</v>
          </cell>
          <cell r="L399">
            <v>106492</v>
          </cell>
          <cell r="M399">
            <v>118378</v>
          </cell>
          <cell r="N399">
            <v>138191</v>
          </cell>
          <cell r="O399">
            <v>162400</v>
          </cell>
          <cell r="P399">
            <v>189971</v>
          </cell>
          <cell r="Q399">
            <v>213626</v>
          </cell>
          <cell r="R399">
            <v>231459</v>
          </cell>
          <cell r="S399">
            <v>258165</v>
          </cell>
          <cell r="T399">
            <v>281105</v>
          </cell>
          <cell r="U399">
            <v>288157</v>
          </cell>
          <cell r="V399">
            <v>293093</v>
          </cell>
          <cell r="W399">
            <v>304085</v>
          </cell>
          <cell r="X399">
            <v>306170</v>
          </cell>
          <cell r="Y399">
            <v>280292</v>
          </cell>
          <cell r="Z399">
            <v>305141</v>
          </cell>
          <cell r="AA399">
            <v>297637</v>
          </cell>
          <cell r="AB399">
            <v>288059</v>
          </cell>
          <cell r="AC399">
            <v>278856</v>
          </cell>
          <cell r="AD399">
            <v>271417</v>
          </cell>
          <cell r="AE399">
            <v>276324</v>
          </cell>
          <cell r="AF399">
            <v>274278</v>
          </cell>
          <cell r="AG399">
            <v>280969</v>
          </cell>
          <cell r="AH399">
            <v>301697</v>
          </cell>
          <cell r="AI399">
            <v>312743</v>
          </cell>
          <cell r="AJ399">
            <v>356720.4</v>
          </cell>
          <cell r="AK399">
            <v>415223</v>
          </cell>
          <cell r="AL399">
            <v>464676</v>
          </cell>
          <cell r="AM399">
            <v>503353</v>
          </cell>
          <cell r="AN399">
            <v>555950</v>
          </cell>
          <cell r="AO399">
            <v>586106</v>
          </cell>
          <cell r="AP399">
            <v>729544</v>
          </cell>
          <cell r="AQ399">
            <v>757466.10548704304</v>
          </cell>
          <cell r="AR399">
            <v>720423</v>
          </cell>
          <cell r="AS399">
            <v>740744</v>
          </cell>
          <cell r="AT399">
            <v>712947</v>
          </cell>
          <cell r="AU399">
            <v>680856</v>
          </cell>
          <cell r="AV399">
            <v>653942</v>
          </cell>
          <cell r="AW399">
            <v>641253</v>
          </cell>
          <cell r="AX399">
            <v>656059</v>
          </cell>
          <cell r="AY399">
            <v>642936</v>
          </cell>
          <cell r="AZ399">
            <v>684360</v>
          </cell>
          <cell r="BA399">
            <v>734217</v>
          </cell>
          <cell r="BB399">
            <v>779494</v>
          </cell>
          <cell r="BC399">
            <v>790756</v>
          </cell>
          <cell r="BD399">
            <v>811155</v>
          </cell>
          <cell r="BE399">
            <v>823580</v>
          </cell>
          <cell r="BF399">
            <v>805009</v>
          </cell>
          <cell r="BG399" t="str">
            <v>.</v>
          </cell>
        </row>
        <row r="400">
          <cell r="D400">
            <v>497806.01578192209</v>
          </cell>
          <cell r="E400">
            <v>455795.32002706319</v>
          </cell>
          <cell r="F400">
            <v>424812.1543287324</v>
          </cell>
          <cell r="G400">
            <v>389046.73715298256</v>
          </cell>
          <cell r="H400">
            <v>383102.12950819643</v>
          </cell>
          <cell r="I400">
            <v>378092.71653543279</v>
          </cell>
          <cell r="J400">
            <v>362691.91979834973</v>
          </cell>
          <cell r="K400">
            <v>362179.21863036969</v>
          </cell>
          <cell r="L400">
            <v>365530.00473933626</v>
          </cell>
          <cell r="M400">
            <v>376720.32149395812</v>
          </cell>
          <cell r="N400">
            <v>390447.97821846534</v>
          </cell>
          <cell r="O400">
            <v>408988.23529411748</v>
          </cell>
          <cell r="P400">
            <v>433570.89311974769</v>
          </cell>
          <cell r="Q400">
            <v>463345.03768405272</v>
          </cell>
          <cell r="R400">
            <v>481707.41594827577</v>
          </cell>
          <cell r="S400">
            <v>515795.86551724107</v>
          </cell>
          <cell r="T400">
            <v>544601.77329469449</v>
          </cell>
          <cell r="U400">
            <v>543012.24783174298</v>
          </cell>
          <cell r="V400">
            <v>534131.10987628426</v>
          </cell>
          <cell r="W400">
            <v>531751.05331991927</v>
          </cell>
          <cell r="X400">
            <v>521136.59811985871</v>
          </cell>
          <cell r="Y400">
            <v>460146.91575368325</v>
          </cell>
          <cell r="Z400">
            <v>481565.35881605209</v>
          </cell>
          <cell r="AA400">
            <v>463411.5311716228</v>
          </cell>
          <cell r="AB400">
            <v>439214.16999999969</v>
          </cell>
          <cell r="AC400">
            <v>418067.53424184897</v>
          </cell>
          <cell r="AD400">
            <v>398999.51742219192</v>
          </cell>
          <cell r="AE400">
            <v>394923.84213122813</v>
          </cell>
          <cell r="AF400">
            <v>382440.25316861836</v>
          </cell>
          <cell r="AG400">
            <v>384551.42976377928</v>
          </cell>
          <cell r="AH400">
            <v>400924.86651376123</v>
          </cell>
          <cell r="AI400">
            <v>403570.81113585737</v>
          </cell>
          <cell r="AJ400">
            <v>447367.53194805188</v>
          </cell>
          <cell r="AK400">
            <v>509991.95774448814</v>
          </cell>
          <cell r="AL400">
            <v>552689.08115505695</v>
          </cell>
          <cell r="AM400">
            <v>574627.73190595023</v>
          </cell>
          <cell r="AN400">
            <v>612934.34606114426</v>
          </cell>
          <cell r="AO400">
            <v>628482.07847008039</v>
          </cell>
          <cell r="AP400">
            <v>756799.58271663904</v>
          </cell>
          <cell r="AQ400">
            <v>772034.46965965652</v>
          </cell>
          <cell r="AR400">
            <v>720423</v>
          </cell>
          <cell r="AS400">
            <v>725959.19079837622</v>
          </cell>
          <cell r="AT400">
            <v>686409.92323030892</v>
          </cell>
          <cell r="AU400">
            <v>644939.4546049044</v>
          </cell>
          <cell r="AV400">
            <v>611382.30658347672</v>
          </cell>
          <cell r="AW400">
            <v>593960.33496749448</v>
          </cell>
          <cell r="AX400">
            <v>603174.52332592825</v>
          </cell>
          <cell r="AY400">
            <v>580184.48510019726</v>
          </cell>
          <cell r="AZ400">
            <v>605371.27328244247</v>
          </cell>
          <cell r="BA400">
            <v>638107.99469999992</v>
          </cell>
          <cell r="BB400">
            <v>664370.14357163839</v>
          </cell>
          <cell r="BC400">
            <v>659925.13885154575</v>
          </cell>
          <cell r="BD400">
            <v>662819.49088002986</v>
          </cell>
          <cell r="BE400">
            <v>658788.19880349701</v>
          </cell>
          <cell r="BF400" t="str">
            <v>.</v>
          </cell>
          <cell r="BG400" t="str">
            <v>.</v>
          </cell>
        </row>
        <row r="401">
          <cell r="D401">
            <v>10.460997341385951</v>
          </cell>
          <cell r="E401">
            <v>9.272789407309606</v>
          </cell>
          <cell r="F401">
            <v>8.2106707781935349</v>
          </cell>
          <cell r="G401">
            <v>7.1175671956535789</v>
          </cell>
          <cell r="H401">
            <v>7.046902733688083</v>
          </cell>
          <cell r="I401">
            <v>6.9690769392361025</v>
          </cell>
          <cell r="J401">
            <v>6.3434145156346569</v>
          </cell>
          <cell r="K401">
            <v>6.0544782450912802</v>
          </cell>
          <cell r="L401">
            <v>5.789998962430368</v>
          </cell>
          <cell r="M401">
            <v>5.7841199891045445</v>
          </cell>
          <cell r="N401">
            <v>6.0103246797974359</v>
          </cell>
          <cell r="O401">
            <v>6.1399083427429808</v>
          </cell>
          <cell r="P401">
            <v>6.6284568276121121</v>
          </cell>
          <cell r="Q401">
            <v>6.7731687822979874</v>
          </cell>
          <cell r="R401">
            <v>6.5664035236416627</v>
          </cell>
          <cell r="S401">
            <v>6.7496441439476298</v>
          </cell>
          <cell r="T401">
            <v>6.8880849143627767</v>
          </cell>
          <cell r="U401">
            <v>6.638322700363342</v>
          </cell>
          <cell r="V401">
            <v>6.2679356887013489</v>
          </cell>
          <cell r="W401">
            <v>6.0189512718807743</v>
          </cell>
          <cell r="X401">
            <v>5.7896151885847065</v>
          </cell>
          <cell r="Y401">
            <v>5.1175850654433397</v>
          </cell>
          <cell r="Z401">
            <v>5.1735575320906602</v>
          </cell>
          <cell r="AA401">
            <v>4.8451474143085322</v>
          </cell>
          <cell r="AB401">
            <v>4.4143095269633159</v>
          </cell>
          <cell r="AC401">
            <v>4.091936633237399</v>
          </cell>
          <cell r="AD401">
            <v>3.7633319843971935</v>
          </cell>
          <cell r="AE401">
            <v>3.5662897506007347</v>
          </cell>
          <cell r="AF401">
            <v>3.3054292329330526</v>
          </cell>
          <cell r="AG401">
            <v>3.1728624176869444</v>
          </cell>
          <cell r="AH401">
            <v>3.1768334997091561</v>
          </cell>
          <cell r="AI401">
            <v>3.1661897906202663</v>
          </cell>
          <cell r="AJ401">
            <v>3.4497107378348608</v>
          </cell>
          <cell r="AK401">
            <v>3.8232257817483015</v>
          </cell>
          <cell r="AL401">
            <v>3.9916711821058244</v>
          </cell>
          <cell r="AM401">
            <v>4.009264284926914</v>
          </cell>
          <cell r="AN401">
            <v>4.1578303971174648</v>
          </cell>
          <cell r="AO401">
            <v>4.1847842591076514</v>
          </cell>
          <cell r="AP401">
            <v>5.04608571443947</v>
          </cell>
          <cell r="AQ401">
            <v>5.2816495272066497</v>
          </cell>
          <cell r="AR401">
            <v>4.8053662033722935</v>
          </cell>
          <cell r="AS401">
            <v>4.7683446062772106</v>
          </cell>
          <cell r="AT401">
            <v>4.4093805831284723</v>
          </cell>
          <cell r="AU401">
            <v>4.0680446686465626</v>
          </cell>
          <cell r="AV401">
            <v>3.764084113049063</v>
          </cell>
          <cell r="AW401">
            <v>3.5544228990622737</v>
          </cell>
          <cell r="AX401">
            <v>3.5538663160682562</v>
          </cell>
          <cell r="AY401">
            <v>3.3442677000003833</v>
          </cell>
          <cell r="AZ401">
            <v>3.3912833105622568</v>
          </cell>
          <cell r="BA401">
            <v>3.480201918256256</v>
          </cell>
          <cell r="BB401">
            <v>3.5479112567301216</v>
          </cell>
          <cell r="BC401">
            <v>3.4644039392057717</v>
          </cell>
          <cell r="BD401">
            <v>3.4287010537609031</v>
          </cell>
          <cell r="BE401">
            <v>3.361626808972999</v>
          </cell>
          <cell r="BF401" t="str">
            <v>.</v>
          </cell>
          <cell r="BG401" t="str">
            <v>.</v>
          </cell>
        </row>
        <row r="402">
          <cell r="D402">
            <v>-7.746588987</v>
          </cell>
          <cell r="E402">
            <v>-8.4391699623941214</v>
          </cell>
          <cell r="F402">
            <v>-6.7976050514277242</v>
          </cell>
          <cell r="G402">
            <v>-8.4191134390362734</v>
          </cell>
          <cell r="H402">
            <v>-1.5279931887588472</v>
          </cell>
          <cell r="I402">
            <v>-1.3075920458062829</v>
          </cell>
          <cell r="J402">
            <v>-4.0732857480579865</v>
          </cell>
          <cell r="K402">
            <v>-0.14135996419911701</v>
          </cell>
          <cell r="L402">
            <v>0.92517348776608443</v>
          </cell>
          <cell r="M402">
            <v>3.0613948539195412</v>
          </cell>
          <cell r="N402">
            <v>3.6439915611845786</v>
          </cell>
          <cell r="O402">
            <v>4.7484576972962156</v>
          </cell>
          <cell r="P402">
            <v>6.0106026785714306</v>
          </cell>
          <cell r="Q402">
            <v>6.8671917411397221</v>
          </cell>
          <cell r="R402">
            <v>3.9630031123251364</v>
          </cell>
          <cell r="S402">
            <v>7.0765880782341029</v>
          </cell>
          <cell r="T402">
            <v>5.5847496467554603</v>
          </cell>
          <cell r="U402">
            <v>-0.29186931458839993</v>
          </cell>
          <cell r="V402">
            <v>-1.6355317934210967</v>
          </cell>
          <cell r="W402">
            <v>-0.44559407088575753</v>
          </cell>
          <cell r="X402">
            <v>-1.9961324258392255</v>
          </cell>
          <cell r="Y402">
            <v>-11.703204608199124</v>
          </cell>
          <cell r="Z402">
            <v>4.654696647762413</v>
          </cell>
          <cell r="AA402">
            <v>-3.7697536403077714</v>
          </cell>
          <cell r="AB402">
            <v>-5.2215707948496615</v>
          </cell>
          <cell r="AC402">
            <v>-4.8146524412340241</v>
          </cell>
          <cell r="AD402">
            <v>-4.5609896148085856</v>
          </cell>
          <cell r="AE402">
            <v>-1.0214737394409479</v>
          </cell>
          <cell r="AF402">
            <v>-3.16101172703106</v>
          </cell>
          <cell r="AG402">
            <v>0.55202782072996115</v>
          </cell>
          <cell r="AH402">
            <v>4.2578015533682345</v>
          </cell>
          <cell r="AI402">
            <v>0.6599602177594921</v>
          </cell>
          <cell r="AJ402">
            <v>10.852301406270648</v>
          </cell>
          <cell r="AK402">
            <v>13.998428881000734</v>
          </cell>
          <cell r="AL402">
            <v>8.372117003452928</v>
          </cell>
          <cell r="AM402">
            <v>3.9694380618202185</v>
          </cell>
          <cell r="AN402">
            <v>6.6663357906756371</v>
          </cell>
          <cell r="AO402">
            <v>2.5366064911926278</v>
          </cell>
          <cell r="AP402">
            <v>20.417050643500147</v>
          </cell>
          <cell r="AQ402">
            <v>2.0130675664922659</v>
          </cell>
          <cell r="AR402">
            <v>-6.685125041425799</v>
          </cell>
          <cell r="AS402">
            <v>0.76846391611264941</v>
          </cell>
          <cell r="AT402">
            <v>-5.4478637462489932</v>
          </cell>
          <cell r="AU402">
            <v>-6.041647595978894</v>
          </cell>
          <cell r="AV402">
            <v>-5.2031470212944413</v>
          </cell>
          <cell r="AW402">
            <v>-2.8496035015045829</v>
          </cell>
          <cell r="AX402">
            <v>1.5513137521107501</v>
          </cell>
          <cell r="AY402">
            <v>-3.8115068419937614</v>
          </cell>
          <cell r="AZ402">
            <v>4.3411688573326002</v>
          </cell>
          <cell r="BA402">
            <v>5.4077097580221389</v>
          </cell>
          <cell r="BB402">
            <v>4.1156276194259878</v>
          </cell>
          <cell r="BC402">
            <v>-0.66905545998746652</v>
          </cell>
          <cell r="BD402">
            <v>0.43858793340121327</v>
          </cell>
          <cell r="BE402">
            <v>-0.60820361078707252</v>
          </cell>
          <cell r="BF402" t="str">
            <v>.</v>
          </cell>
          <cell r="BG402" t="str">
            <v>.</v>
          </cell>
        </row>
        <row r="403">
          <cell r="D403">
            <v>4758685.9984419905</v>
          </cell>
          <cell r="E403">
            <v>4915406.7886817995</v>
          </cell>
          <cell r="F403">
            <v>5173903.1536494894</v>
          </cell>
          <cell r="G403">
            <v>5466007.224920311</v>
          </cell>
          <cell r="H403">
            <v>5436461.1516029146</v>
          </cell>
          <cell r="I403">
            <v>5425291.1803392498</v>
          </cell>
          <cell r="J403">
            <v>5717613.4226199547</v>
          </cell>
          <cell r="K403">
            <v>5982005.4506597584</v>
          </cell>
          <cell r="L403">
            <v>6313127.2926153354</v>
          </cell>
          <cell r="M403">
            <v>6513010.1416218923</v>
          </cell>
          <cell r="N403">
            <v>6496287.6220461437</v>
          </cell>
          <cell r="O403">
            <v>6661145.6142911008</v>
          </cell>
          <cell r="P403">
            <v>6541053.2857908159</v>
          </cell>
          <cell r="Q403">
            <v>6840890.1738138869</v>
          </cell>
          <cell r="R403">
            <v>7335939.8979051104</v>
          </cell>
          <cell r="S403">
            <v>7641823.1023298092</v>
          </cell>
          <cell r="T403">
            <v>7906432.3402737277</v>
          </cell>
          <cell r="U403">
            <v>8179961.6008727886</v>
          </cell>
          <cell r="V403">
            <v>8521643.1119278222</v>
          </cell>
          <cell r="W403">
            <v>8834613.0297506154</v>
          </cell>
          <cell r="X403">
            <v>9001230.3261082973</v>
          </cell>
          <cell r="Y403">
            <v>8991485.4344257079</v>
          </cell>
          <cell r="Z403">
            <v>9308205.346688183</v>
          </cell>
          <cell r="AA403">
            <v>9564446.4769656099</v>
          </cell>
          <cell r="AB403">
            <v>9949781.8926654011</v>
          </cell>
          <cell r="AC403">
            <v>10216862.373821473</v>
          </cell>
          <cell r="AD403">
            <v>10602293.9000983</v>
          </cell>
          <cell r="AE403">
            <v>11073801.338343414</v>
          </cell>
          <cell r="AF403">
            <v>11570063.257087562</v>
          </cell>
          <cell r="AG403">
            <v>12120015.908036819</v>
          </cell>
          <cell r="AH403">
            <v>12620266.896281045</v>
          </cell>
          <cell r="AI403">
            <v>12746260.894764513</v>
          </cell>
          <cell r="AJ403">
            <v>12968262.151418319</v>
          </cell>
          <cell r="AK403">
            <v>13339310.489564568</v>
          </cell>
          <cell r="AL403">
            <v>13846057.351434527</v>
          </cell>
          <cell r="AM403">
            <v>14332498.210863773</v>
          </cell>
          <cell r="AN403">
            <v>14741687.070402838</v>
          </cell>
          <cell r="AO403">
            <v>15018267.12099361</v>
          </cell>
          <cell r="AP403">
            <v>14997755.201641595</v>
          </cell>
          <cell r="AQ403">
            <v>14617298.358832395</v>
          </cell>
          <cell r="AR403">
            <v>14992052</v>
          </cell>
          <cell r="AS403">
            <v>15224553.817748385</v>
          </cell>
          <cell r="AT403">
            <v>15567037.371568829</v>
          </cell>
          <cell r="AU403">
            <v>15853794.811438872</v>
          </cell>
          <cell r="AV403">
            <v>16242525.09299618</v>
          </cell>
          <cell r="AW403">
            <v>16710457.698328266</v>
          </cell>
          <cell r="AX403">
            <v>16972347.006941933</v>
          </cell>
          <cell r="AY403">
            <v>17348625.682690736</v>
          </cell>
          <cell r="AZ403">
            <v>17850802.12546663</v>
          </cell>
          <cell r="BA403">
            <v>18335372.765374541</v>
          </cell>
          <cell r="BB403">
            <v>18725669.7109145</v>
          </cell>
          <cell r="BC403">
            <v>19048735.379363302</v>
          </cell>
          <cell r="BD403">
            <v>19331504.277778629</v>
          </cell>
          <cell r="BE403">
            <v>19597303.217746574</v>
          </cell>
          <cell r="BF403">
            <v>19828142.936530098</v>
          </cell>
          <cell r="BG403" t="str">
            <v>.</v>
          </cell>
        </row>
        <row r="404">
          <cell r="D404">
            <v>23203.02892130729</v>
          </cell>
          <cell r="E404">
            <v>23666.808488924948</v>
          </cell>
          <cell r="F404">
            <v>24646.553770171537</v>
          </cell>
          <cell r="G404">
            <v>25790.473791611319</v>
          </cell>
          <cell r="H404">
            <v>25416.138307057172</v>
          </cell>
          <cell r="I404">
            <v>25119.298365778701</v>
          </cell>
          <cell r="J404">
            <v>26217.241925753853</v>
          </cell>
          <cell r="K404">
            <v>27155.261727366134</v>
          </cell>
          <cell r="L404">
            <v>28357.16502618857</v>
          </cell>
          <cell r="M404">
            <v>28933.081044582959</v>
          </cell>
          <cell r="N404">
            <v>28526.771743437919</v>
          </cell>
          <cell r="O404">
            <v>28960.495349253506</v>
          </cell>
          <cell r="P404">
            <v>28167.727246771639</v>
          </cell>
          <cell r="Q404">
            <v>29193.029465819523</v>
          </cell>
          <cell r="R404">
            <v>31032.682292719401</v>
          </cell>
          <cell r="S404">
            <v>32040.380964545166</v>
          </cell>
          <cell r="T404">
            <v>32849.982509249625</v>
          </cell>
          <cell r="U404">
            <v>33684.156433880278</v>
          </cell>
          <cell r="V404">
            <v>34773.558876882991</v>
          </cell>
          <cell r="W404">
            <v>35711.71092155455</v>
          </cell>
          <cell r="X404">
            <v>35978.872600670307</v>
          </cell>
          <cell r="Y404">
            <v>35465.173488051551</v>
          </cell>
          <cell r="Z404">
            <v>36229.69362953808</v>
          </cell>
          <cell r="AA404">
            <v>36746.476809635744</v>
          </cell>
          <cell r="AB404">
            <v>37766.532776623717</v>
          </cell>
          <cell r="AC404">
            <v>38324.539641024625</v>
          </cell>
          <cell r="AD404">
            <v>39309.394025146263</v>
          </cell>
          <cell r="AE404">
            <v>40569.616345164512</v>
          </cell>
          <cell r="AF404">
            <v>41897.141656784122</v>
          </cell>
          <cell r="AG404">
            <v>43389.906876635425</v>
          </cell>
          <cell r="AH404">
            <v>44689.646868182652</v>
          </cell>
          <cell r="AI404">
            <v>44688.442088752781</v>
          </cell>
          <cell r="AJ404">
            <v>45035.724857767083</v>
          </cell>
          <cell r="AK404">
            <v>45898.544829315229</v>
          </cell>
          <cell r="AL404">
            <v>47213.949817687004</v>
          </cell>
          <cell r="AM404">
            <v>48421.7471726148</v>
          </cell>
          <cell r="AN404">
            <v>49333.330222419121</v>
          </cell>
          <cell r="AO404">
            <v>49779.470463624348</v>
          </cell>
          <cell r="AP404">
            <v>49246.757277762401</v>
          </cell>
          <cell r="AQ404">
            <v>47576.156616431443</v>
          </cell>
          <cell r="AR404">
            <v>48392.52294214673</v>
          </cell>
          <cell r="AS404">
            <v>48778.823819977268</v>
          </cell>
          <cell r="AT404">
            <v>49517.100079105112</v>
          </cell>
          <cell r="AU404">
            <v>50080.060939128191</v>
          </cell>
          <cell r="AV404">
            <v>50935.049384252663</v>
          </cell>
          <cell r="AW404">
            <v>52029.459818628173</v>
          </cell>
          <cell r="AX404">
            <v>52482.434597567444</v>
          </cell>
          <cell r="AY404">
            <v>53265.170055819981</v>
          </cell>
          <cell r="AZ404">
            <v>54420.00359684752</v>
          </cell>
          <cell r="BA404">
            <v>55502.128702457332</v>
          </cell>
          <cell r="BB404">
            <v>56283.645401658083</v>
          </cell>
          <cell r="BC404">
            <v>56895.945691025074</v>
          </cell>
          <cell r="BD404">
            <v>57378.451368605776</v>
          </cell>
          <cell r="BE404">
            <v>57802.839440965916</v>
          </cell>
          <cell r="BF404">
            <v>58061.990283098261</v>
          </cell>
          <cell r="BG404" t="str">
            <v>.</v>
          </cell>
        </row>
        <row r="405">
          <cell r="D405">
            <v>2427.2682385789685</v>
          </cell>
          <cell r="E405">
            <v>2194.573310609283</v>
          </cell>
          <cell r="F405">
            <v>2023.6473882392315</v>
          </cell>
          <cell r="G405">
            <v>1835.6543021953605</v>
          </cell>
          <cell r="H405">
            <v>1791.0505451579556</v>
          </cell>
          <cell r="I405">
            <v>1750.5832297073946</v>
          </cell>
          <cell r="J405">
            <v>1663.0683299173249</v>
          </cell>
          <cell r="K405">
            <v>1644.1094136809816</v>
          </cell>
          <cell r="L405">
            <v>1641.8795607909851</v>
          </cell>
          <cell r="M405">
            <v>1673.5241241635413</v>
          </cell>
          <cell r="N405">
            <v>1714.5516024453304</v>
          </cell>
          <cell r="O405">
            <v>1778.147870048509</v>
          </cell>
          <cell r="P405">
            <v>1867.0856398717915</v>
          </cell>
          <cell r="Q405">
            <v>1977.2931583859411</v>
          </cell>
          <cell r="R405">
            <v>2037.731143549649</v>
          </cell>
          <cell r="S405">
            <v>2162.6116974719339</v>
          </cell>
          <cell r="T405">
            <v>2262.7346895904343</v>
          </cell>
          <cell r="U405">
            <v>2236.0630029761737</v>
          </cell>
          <cell r="V405">
            <v>2179.5843070757251</v>
          </cell>
          <cell r="W405">
            <v>2149.4704787232931</v>
          </cell>
          <cell r="X405">
            <v>2083.0382727699493</v>
          </cell>
          <cell r="Y405">
            <v>1814.9604218580967</v>
          </cell>
          <cell r="Z405">
            <v>1874.3640436243377</v>
          </cell>
          <cell r="AA405">
            <v>1780.4209709915508</v>
          </cell>
          <cell r="AB405">
            <v>1667.131654362224</v>
          </cell>
          <cell r="AC405">
            <v>1568.2158770906753</v>
          </cell>
          <cell r="AD405">
            <v>1479.3429982210487</v>
          </cell>
          <cell r="AE405">
            <v>1446.8300695756423</v>
          </cell>
          <cell r="AF405">
            <v>1384.8803680867138</v>
          </cell>
          <cell r="AG405">
            <v>1376.7020483581284</v>
          </cell>
          <cell r="AH405">
            <v>1419.7156726101502</v>
          </cell>
          <cell r="AI405">
            <v>1414.9208910013406</v>
          </cell>
          <cell r="AJ405">
            <v>1553.6022362801543</v>
          </cell>
          <cell r="AK405">
            <v>1754.8049993616817</v>
          </cell>
          <cell r="AL405">
            <v>1884.6256288065176</v>
          </cell>
          <cell r="AM405">
            <v>1941.3558155292531</v>
          </cell>
          <cell r="AN405">
            <v>2051.1961998980792</v>
          </cell>
          <cell r="AO405">
            <v>2083.1634442288937</v>
          </cell>
          <cell r="AP405">
            <v>2485.0335838178485</v>
          </cell>
          <cell r="AQ405">
            <v>2512.805850994846</v>
          </cell>
          <cell r="AR405">
            <v>2325.4379424211024</v>
          </cell>
          <cell r="AS405">
            <v>2325.9424146253491</v>
          </cell>
          <cell r="AT405">
            <v>2183.3973962163545</v>
          </cell>
          <cell r="AU405">
            <v>2037.2792490891541</v>
          </cell>
          <cell r="AV405">
            <v>1917.2381018463489</v>
          </cell>
          <cell r="AW405">
            <v>1849.3470340517244</v>
          </cell>
          <cell r="AX405">
            <v>1865.1555650155019</v>
          </cell>
          <cell r="AY405">
            <v>1781.3298775270639</v>
          </cell>
          <cell r="AZ405">
            <v>1845.5364995872701</v>
          </cell>
          <cell r="BA405">
            <v>1931.5861477759761</v>
          </cell>
          <cell r="BB405">
            <v>1996.8937909034923</v>
          </cell>
          <cell r="BC405">
            <v>1971.1053837682496</v>
          </cell>
          <cell r="BD405">
            <v>1967.3355667070737</v>
          </cell>
          <cell r="BE405">
            <v>1943.1157469951283</v>
          </cell>
          <cell r="BF405" t="str">
            <v>.</v>
          </cell>
          <cell r="BG405" t="str">
            <v>.</v>
          </cell>
        </row>
        <row r="406">
          <cell r="D406">
            <v>3293709</v>
          </cell>
          <cell r="E406">
            <v>2713981</v>
          </cell>
          <cell r="F406">
            <v>2511628</v>
          </cell>
          <cell r="G406">
            <v>2324290</v>
          </cell>
          <cell r="H406">
            <v>2205603</v>
          </cell>
          <cell r="I406">
            <v>2146000</v>
          </cell>
          <cell r="J406">
            <v>2098000</v>
          </cell>
          <cell r="K406">
            <v>2075000</v>
          </cell>
          <cell r="L406">
            <v>2060000</v>
          </cell>
          <cell r="M406">
            <v>2033000</v>
          </cell>
          <cell r="N406">
            <v>2050000</v>
          </cell>
          <cell r="O406">
            <v>2101000</v>
          </cell>
          <cell r="P406">
            <v>2168000</v>
          </cell>
          <cell r="Q406">
            <v>2201000</v>
          </cell>
          <cell r="R406">
            <v>2222000</v>
          </cell>
          <cell r="S406">
            <v>2244000</v>
          </cell>
          <cell r="T406">
            <v>2269000</v>
          </cell>
          <cell r="U406">
            <v>2279000</v>
          </cell>
          <cell r="V406">
            <v>2246000</v>
          </cell>
          <cell r="W406">
            <v>2241000</v>
          </cell>
          <cell r="X406">
            <v>2181000</v>
          </cell>
          <cell r="Y406">
            <v>2115000</v>
          </cell>
          <cell r="Z406">
            <v>1919000</v>
          </cell>
          <cell r="AA406">
            <v>1815000</v>
          </cell>
          <cell r="AB406">
            <v>1715000</v>
          </cell>
          <cell r="AC406">
            <v>1620000</v>
          </cell>
          <cell r="AD406">
            <v>1575000</v>
          </cell>
          <cell r="AE406">
            <v>1539000</v>
          </cell>
          <cell r="AF406">
            <v>1505000</v>
          </cell>
          <cell r="AG406">
            <v>1486000</v>
          </cell>
          <cell r="AH406">
            <v>1483000</v>
          </cell>
          <cell r="AI406">
            <v>1487000</v>
          </cell>
          <cell r="AJ406">
            <v>1506000</v>
          </cell>
          <cell r="AK406">
            <v>1421792</v>
          </cell>
          <cell r="AL406">
            <v>1414198</v>
          </cell>
          <cell r="AM406">
            <v>1376538</v>
          </cell>
          <cell r="AN406">
            <v>1387815</v>
          </cell>
          <cell r="AO406">
            <v>1339932</v>
          </cell>
          <cell r="AP406">
            <v>1401430</v>
          </cell>
          <cell r="AQ406">
            <v>1418166</v>
          </cell>
          <cell r="AR406">
            <v>1426964</v>
          </cell>
          <cell r="AS406">
            <v>1425113</v>
          </cell>
          <cell r="AT406">
            <v>1399622</v>
          </cell>
          <cell r="AU406">
            <v>1382345</v>
          </cell>
          <cell r="AV406">
            <v>1338184</v>
          </cell>
          <cell r="AW406">
            <v>1314110</v>
          </cell>
          <cell r="AX406">
            <v>1301444</v>
          </cell>
          <cell r="AY406">
            <v>1307490</v>
          </cell>
          <cell r="AZ406">
            <v>1322500</v>
          </cell>
          <cell r="BA406">
            <v>1338100</v>
          </cell>
          <cell r="BB406">
            <v>1344900</v>
          </cell>
          <cell r="BC406">
            <v>1351800</v>
          </cell>
          <cell r="BD406">
            <v>1358700</v>
          </cell>
          <cell r="BE406">
            <v>1365500</v>
          </cell>
          <cell r="BF406" t="str">
            <v>.</v>
          </cell>
          <cell r="BG406" t="str">
            <v>.</v>
          </cell>
        </row>
        <row r="407">
          <cell r="D407">
            <v>25.615559952909351</v>
          </cell>
          <cell r="E407">
            <v>23.116122456878202</v>
          </cell>
          <cell r="F407">
            <v>21.07451805837205</v>
          </cell>
          <cell r="G407">
            <v>20.235927480009501</v>
          </cell>
          <cell r="H407">
            <v>17.732158131577968</v>
          </cell>
          <cell r="I407">
            <v>17.011312217194572</v>
          </cell>
          <cell r="J407">
            <v>16.383882976970973</v>
          </cell>
          <cell r="K407">
            <v>17.351719351249834</v>
          </cell>
          <cell r="L407">
            <v>17.515869736693837</v>
          </cell>
          <cell r="M407">
            <v>20.037506969200358</v>
          </cell>
          <cell r="N407">
            <v>19.501269981402551</v>
          </cell>
          <cell r="O407">
            <v>20.254310344827587</v>
          </cell>
          <cell r="P407">
            <v>21.348521616457248</v>
          </cell>
          <cell r="Q407">
            <v>23.54395064271203</v>
          </cell>
          <cell r="R407">
            <v>25.231682501004496</v>
          </cell>
          <cell r="S407">
            <v>25.711364006104599</v>
          </cell>
          <cell r="T407">
            <v>25.811259809466893</v>
          </cell>
          <cell r="U407">
            <v>26.531717084783644</v>
          </cell>
          <cell r="V407">
            <v>24.764237850231325</v>
          </cell>
          <cell r="W407">
            <v>25.257411578999292</v>
          </cell>
          <cell r="X407">
            <v>24.816524099277853</v>
          </cell>
          <cell r="Y407">
            <v>27.337562256503933</v>
          </cell>
          <cell r="Z407">
            <v>22.896955833532694</v>
          </cell>
          <cell r="AA407">
            <v>21.98173620303859</v>
          </cell>
          <cell r="AB407">
            <v>29.184646200951889</v>
          </cell>
          <cell r="AC407">
            <v>27.703545916171787</v>
          </cell>
          <cell r="AD407">
            <v>26.850565734644476</v>
          </cell>
          <cell r="AE407">
            <v>25.976751928895066</v>
          </cell>
          <cell r="AF407">
            <v>25.573688009975282</v>
          </cell>
          <cell r="AG407">
            <v>24.914848257281051</v>
          </cell>
          <cell r="AH407">
            <v>21.916287148075227</v>
          </cell>
          <cell r="AI407">
            <v>25.670598542573295</v>
          </cell>
          <cell r="AJ407">
            <v>27.429319686462343</v>
          </cell>
          <cell r="AK407">
            <v>24.504422924548976</v>
          </cell>
          <cell r="AL407">
            <v>24.615920804863613</v>
          </cell>
          <cell r="AM407">
            <v>24.533677160958611</v>
          </cell>
          <cell r="AN407">
            <v>23.816669094938224</v>
          </cell>
          <cell r="AO407">
            <v>24.59316232899851</v>
          </cell>
          <cell r="AP407">
            <v>26.098487531087166</v>
          </cell>
          <cell r="AQ407">
            <v>24.097632878283189</v>
          </cell>
          <cell r="AR407">
            <v>24.023735508471479</v>
          </cell>
          <cell r="AS407">
            <v>26.985085457092229</v>
          </cell>
          <cell r="AT407">
            <v>26.972405820001239</v>
          </cell>
          <cell r="AU407">
            <v>25.825792569053295</v>
          </cell>
          <cell r="AV407">
            <v>25.968619554100925</v>
          </cell>
          <cell r="AW407">
            <v>25.405223873943982</v>
          </cell>
          <cell r="AX407">
            <v>25.050986345719434</v>
          </cell>
          <cell r="AY407">
            <v>25.73071036619508</v>
          </cell>
          <cell r="AZ407">
            <v>25.269010462329767</v>
          </cell>
          <cell r="BA407">
            <v>26.832530437186826</v>
          </cell>
          <cell r="BB407">
            <v>27.505792219054925</v>
          </cell>
          <cell r="BC407">
            <v>27.49925387856684</v>
          </cell>
          <cell r="BD407">
            <v>26.679981014725914</v>
          </cell>
          <cell r="BE407">
            <v>26.382257947011826</v>
          </cell>
          <cell r="BF407" t="str">
            <v>.</v>
          </cell>
          <cell r="BG407" t="str">
            <v>.</v>
          </cell>
        </row>
        <row r="408">
          <cell r="D408">
            <v>31.092352779099766</v>
          </cell>
          <cell r="E408">
            <v>32.012694644769262</v>
          </cell>
          <cell r="F408">
            <v>32.746361372795647</v>
          </cell>
          <cell r="G408">
            <v>34.453593011901937</v>
          </cell>
          <cell r="H408">
            <v>33.815562745608489</v>
          </cell>
          <cell r="I408">
            <v>33.345022624434392</v>
          </cell>
          <cell r="J408">
            <v>33.555167528745102</v>
          </cell>
          <cell r="K408">
            <v>41.802333295908056</v>
          </cell>
          <cell r="L408">
            <v>40.816211546407239</v>
          </cell>
          <cell r="M408">
            <v>38.526584331548094</v>
          </cell>
          <cell r="N408">
            <v>35.770057384344859</v>
          </cell>
          <cell r="O408">
            <v>34.875615763546797</v>
          </cell>
          <cell r="P408">
            <v>33.833058730016688</v>
          </cell>
          <cell r="Q408">
            <v>33.168247310720602</v>
          </cell>
          <cell r="R408">
            <v>32.391913902678226</v>
          </cell>
          <cell r="S408">
            <v>37.532053020149824</v>
          </cell>
          <cell r="T408">
            <v>35.828833251513664</v>
          </cell>
          <cell r="U408">
            <v>35.89466853139087</v>
          </cell>
          <cell r="V408">
            <v>37.606621811581348</v>
          </cell>
          <cell r="W408">
            <v>38.153476823914367</v>
          </cell>
          <cell r="X408">
            <v>36.626591022663803</v>
          </cell>
          <cell r="Y408">
            <v>43.213149144463628</v>
          </cell>
          <cell r="Z408">
            <v>39.284134219918002</v>
          </cell>
          <cell r="AA408">
            <v>38.813592350439123</v>
          </cell>
          <cell r="AB408">
            <v>38.962851360311603</v>
          </cell>
          <cell r="AC408">
            <v>39.819118111139801</v>
          </cell>
          <cell r="AD408">
            <v>38.803022655176349</v>
          </cell>
          <cell r="AE408">
            <v>39.12436125707503</v>
          </cell>
          <cell r="AF408">
            <v>38.977606661854033</v>
          </cell>
          <cell r="AG408">
            <v>38.06861255156263</v>
          </cell>
          <cell r="AH408">
            <v>37.72713110461455</v>
          </cell>
          <cell r="AI408">
            <v>36.208004655579821</v>
          </cell>
          <cell r="AJ408">
            <v>36.052325170611773</v>
          </cell>
          <cell r="AK408">
            <v>36.076758753729926</v>
          </cell>
          <cell r="AL408">
            <v>34.439984935707756</v>
          </cell>
          <cell r="AM408">
            <v>34.843141890482428</v>
          </cell>
          <cell r="AN408">
            <v>36.937787682727432</v>
          </cell>
          <cell r="AO408">
            <v>35.153026926869885</v>
          </cell>
          <cell r="AP408">
            <v>33.317005511640254</v>
          </cell>
          <cell r="AQ408">
            <v>46.920941064866241</v>
          </cell>
          <cell r="AR408">
            <v>46.703080301044146</v>
          </cell>
          <cell r="AS408">
            <v>33.01356474031514</v>
          </cell>
          <cell r="AT408">
            <v>32.118797049430043</v>
          </cell>
          <cell r="AU408">
            <v>34.380397617117275</v>
          </cell>
          <cell r="AV408">
            <v>35.452991243871779</v>
          </cell>
          <cell r="AW408">
            <v>36.635373245817171</v>
          </cell>
          <cell r="AX408">
            <v>45.006386630450358</v>
          </cell>
          <cell r="AY408">
            <v>41.217788395734566</v>
          </cell>
          <cell r="AZ408">
            <v>38.703898532935881</v>
          </cell>
          <cell r="BA408">
            <v>38.725063571124068</v>
          </cell>
          <cell r="BB408">
            <v>37.096757640212751</v>
          </cell>
          <cell r="BC408">
            <v>37.719726439002677</v>
          </cell>
          <cell r="BD408">
            <v>38.481178073241246</v>
          </cell>
          <cell r="BE408">
            <v>38.300468685495034</v>
          </cell>
          <cell r="BF408" t="str">
            <v>.</v>
          </cell>
          <cell r="BG408" t="str">
            <v>.</v>
          </cell>
        </row>
        <row r="409">
          <cell r="D409">
            <v>1.464068331538211</v>
          </cell>
          <cell r="E409">
            <v>1.4126662624333983</v>
          </cell>
          <cell r="F409">
            <v>1.4272146212490695</v>
          </cell>
          <cell r="G409">
            <v>1.477845512363761</v>
          </cell>
          <cell r="H409">
            <v>1.744207668563353</v>
          </cell>
          <cell r="I409">
            <v>1.6538461538461537</v>
          </cell>
          <cell r="J409">
            <v>2.2172437650314629</v>
          </cell>
          <cell r="K409">
            <v>1.9535994610760108</v>
          </cell>
          <cell r="L409">
            <v>1.8142207865379558</v>
          </cell>
          <cell r="M409">
            <v>1.7545489871428812</v>
          </cell>
          <cell r="N409">
            <v>1.7736321468112974</v>
          </cell>
          <cell r="O409">
            <v>1.5153940886699508</v>
          </cell>
          <cell r="P409">
            <v>1.5386559001110696</v>
          </cell>
          <cell r="Q409">
            <v>1.6496119386217034</v>
          </cell>
          <cell r="R409">
            <v>1.6007154614856194</v>
          </cell>
          <cell r="S409">
            <v>1.6504884454188391</v>
          </cell>
          <cell r="T409">
            <v>1.8025228917205609</v>
          </cell>
          <cell r="U409">
            <v>2.0308373560246671</v>
          </cell>
          <cell r="V409">
            <v>2.0041488679322534</v>
          </cell>
          <cell r="W409">
            <v>1.734712333722479</v>
          </cell>
          <cell r="X409">
            <v>1.6592035169888721</v>
          </cell>
          <cell r="Y409">
            <v>1.2479842450016412</v>
          </cell>
          <cell r="Z409">
            <v>1.3964036297973723</v>
          </cell>
          <cell r="AA409">
            <v>1.6231126401870728</v>
          </cell>
          <cell r="AB409">
            <v>1.7284653491125082</v>
          </cell>
          <cell r="AC409">
            <v>2.4478583928622659</v>
          </cell>
          <cell r="AD409">
            <v>2.462262864890556</v>
          </cell>
          <cell r="AE409">
            <v>2.2397620185000218</v>
          </cell>
          <cell r="AF409">
            <v>2.2043328301941827</v>
          </cell>
          <cell r="AG409">
            <v>1.9642736387288278</v>
          </cell>
          <cell r="AH409">
            <v>1.6940781841444092</v>
          </cell>
          <cell r="AI409">
            <v>1.5914025253962518</v>
          </cell>
          <cell r="AJ409">
            <v>1.4176368784332281</v>
          </cell>
          <cell r="AK409">
            <v>1.3621596106188723</v>
          </cell>
          <cell r="AL409">
            <v>1.3211384300855438</v>
          </cell>
          <cell r="AM409">
            <v>1.0233374987334931</v>
          </cell>
          <cell r="AN409">
            <v>1.1233004347505446</v>
          </cell>
          <cell r="AO409">
            <v>1.3465141117818278</v>
          </cell>
          <cell r="AP409">
            <v>1.7864863926504773</v>
          </cell>
          <cell r="AQ409">
            <v>0.97384527011332589</v>
          </cell>
          <cell r="AR409">
            <v>0.97085889363276245</v>
          </cell>
          <cell r="AS409">
            <v>3.1383311913427581</v>
          </cell>
          <cell r="AT409">
            <v>2.3759129360246973</v>
          </cell>
          <cell r="AU409">
            <v>2.0778255607646843</v>
          </cell>
          <cell r="AV409">
            <v>1.708561309718599</v>
          </cell>
          <cell r="AW409">
            <v>1.4521569489733381</v>
          </cell>
          <cell r="AX409">
            <v>1.2162034454270811</v>
          </cell>
          <cell r="AY409">
            <v>1.2257829706222703</v>
          </cell>
          <cell r="AZ409">
            <v>1.3796832076684786</v>
          </cell>
          <cell r="BA409">
            <v>1.5432767151945541</v>
          </cell>
          <cell r="BB409">
            <v>1.4259250231560474</v>
          </cell>
          <cell r="BC409">
            <v>1.4736530611212562</v>
          </cell>
          <cell r="BD409">
            <v>1.4521269054619648</v>
          </cell>
          <cell r="BE409">
            <v>1.4664027781150586</v>
          </cell>
          <cell r="BF409" t="str">
            <v>.</v>
          </cell>
          <cell r="BG409" t="str">
            <v>.</v>
          </cell>
        </row>
        <row r="410">
          <cell r="D410">
            <v>41.828018936452672</v>
          </cell>
          <cell r="E410">
            <v>43.458516635919139</v>
          </cell>
          <cell r="F410">
            <v>44.751905947583232</v>
          </cell>
          <cell r="G410">
            <v>43.832633995724805</v>
          </cell>
          <cell r="H410">
            <v>46.708071454250188</v>
          </cell>
          <cell r="I410">
            <v>47.98981900452489</v>
          </cell>
          <cell r="J410">
            <v>47.843705729252463</v>
          </cell>
          <cell r="K410">
            <v>38.8923478917661</v>
          </cell>
          <cell r="L410">
            <v>39.853697930360966</v>
          </cell>
          <cell r="M410">
            <v>39.681359712108666</v>
          </cell>
          <cell r="N410">
            <v>42.955040487441295</v>
          </cell>
          <cell r="O410">
            <v>43.354679802955665</v>
          </cell>
          <cell r="P410">
            <v>43.279763753414997</v>
          </cell>
          <cell r="Q410">
            <v>41.638190107945661</v>
          </cell>
          <cell r="R410">
            <v>40.775688134831654</v>
          </cell>
          <cell r="S410">
            <v>35.106094528326736</v>
          </cell>
          <cell r="T410">
            <v>36.557384047298882</v>
          </cell>
          <cell r="U410">
            <v>35.542777027800817</v>
          </cell>
          <cell r="V410">
            <v>35.624991470255075</v>
          </cell>
          <cell r="W410">
            <v>34.85439926336386</v>
          </cell>
          <cell r="X410">
            <v>36.897681361069466</v>
          </cell>
          <cell r="Y410">
            <v>28.201304354030796</v>
          </cell>
          <cell r="Z410">
            <v>36.42217859940159</v>
          </cell>
          <cell r="AA410">
            <v>37.581222827730329</v>
          </cell>
          <cell r="AB410">
            <v>30.124731391832924</v>
          </cell>
          <cell r="AC410">
            <v>30.029477579826146</v>
          </cell>
          <cell r="AD410">
            <v>31.884148745288616</v>
          </cell>
          <cell r="AE410">
            <v>32.659486689538369</v>
          </cell>
          <cell r="AF410">
            <v>33.244372497976507</v>
          </cell>
          <cell r="AG410">
            <v>35.051909641277149</v>
          </cell>
          <cell r="AH410">
            <v>38.662503563165814</v>
          </cell>
          <cell r="AI410">
            <v>36.52999427645063</v>
          </cell>
          <cell r="AJ410">
            <v>35.100718264492663</v>
          </cell>
          <cell r="AK410">
            <v>38.056899545545406</v>
          </cell>
          <cell r="AL410">
            <v>39.622955829343091</v>
          </cell>
          <cell r="AM410">
            <v>39.599843449825471</v>
          </cell>
          <cell r="AN410">
            <v>38.122242787583801</v>
          </cell>
          <cell r="AO410">
            <v>38.907296632349777</v>
          </cell>
          <cell r="AP410">
            <v>38.798020564622107</v>
          </cell>
          <cell r="AQ410">
            <v>28.00758078673719</v>
          </cell>
          <cell r="AR410">
            <v>28.302325296851603</v>
          </cell>
          <cell r="AS410">
            <v>36.863018611249871</v>
          </cell>
          <cell r="AT410">
            <v>38.532884194544017</v>
          </cell>
          <cell r="AU410">
            <v>37.715984253064747</v>
          </cell>
          <cell r="AV410">
            <v>36.869827892308699</v>
          </cell>
          <cell r="AW410">
            <v>36.507245931265516</v>
          </cell>
          <cell r="AX410">
            <v>28.726423578403129</v>
          </cell>
          <cell r="AY410">
            <v>31.825718267448082</v>
          </cell>
          <cell r="AZ410">
            <v>34.647407797065874</v>
          </cell>
          <cell r="BA410">
            <v>32.899129276494548</v>
          </cell>
          <cell r="BB410">
            <v>33.971525117576277</v>
          </cell>
          <cell r="BC410">
            <v>33.307366621309228</v>
          </cell>
          <cell r="BD410">
            <v>33.386714006570877</v>
          </cell>
          <cell r="BE410">
            <v>33.850870589378083</v>
          </cell>
          <cell r="BF410" t="str">
            <v>.</v>
          </cell>
          <cell r="BG410" t="str">
            <v>.</v>
          </cell>
        </row>
        <row r="411">
          <cell r="D411">
            <v>24892.76305491478</v>
          </cell>
          <cell r="E411">
            <v>28342.805985540042</v>
          </cell>
          <cell r="F411">
            <v>33720.014611491199</v>
          </cell>
          <cell r="G411">
            <v>41121.010086233844</v>
          </cell>
          <cell r="H411">
            <v>46751.478146763453</v>
          </cell>
          <cell r="I411">
            <v>56484.394282150897</v>
          </cell>
          <cell r="J411">
            <v>56396.131380985389</v>
          </cell>
          <cell r="K411">
            <v>63495.565568813909</v>
          </cell>
          <cell r="L411">
            <v>76531.628070801904</v>
          </cell>
          <cell r="M411">
            <v>92719.616134817319</v>
          </cell>
          <cell r="N411">
            <v>107084.10104787607</v>
          </cell>
          <cell r="O411">
            <v>98781.205421164443</v>
          </cell>
          <cell r="P411">
            <v>100441.40887786791</v>
          </cell>
          <cell r="Q411">
            <v>95897.904070408214</v>
          </cell>
          <cell r="R411">
            <v>90622.898570065474</v>
          </cell>
          <cell r="S411">
            <v>92217.769539465997</v>
          </cell>
          <cell r="T411">
            <v>120050.97562447621</v>
          </cell>
          <cell r="U411">
            <v>147187.50781249581</v>
          </cell>
          <cell r="V411">
            <v>155744.17553958221</v>
          </cell>
          <cell r="W411">
            <v>154021.10955018335</v>
          </cell>
          <cell r="X411">
            <v>186188.94886493744</v>
          </cell>
          <cell r="Y411">
            <v>188211.03691901814</v>
          </cell>
          <cell r="Z411">
            <v>193153.90456065774</v>
          </cell>
          <cell r="AA411">
            <v>172824.70785287526</v>
          </cell>
          <cell r="AB411">
            <v>172069.78504386396</v>
          </cell>
          <cell r="AC411">
            <v>184351.63030140262</v>
          </cell>
          <cell r="AD411">
            <v>186821.15198081729</v>
          </cell>
          <cell r="AE411">
            <v>172732.03266356725</v>
          </cell>
          <cell r="AF411">
            <v>175183.2202392933</v>
          </cell>
          <cell r="AG411">
            <v>180117.57906366154</v>
          </cell>
          <cell r="AH411">
            <v>164644.37441208764</v>
          </cell>
          <cell r="AI411">
            <v>160314.31369717387</v>
          </cell>
          <cell r="AJ411">
            <v>174294.04965718411</v>
          </cell>
          <cell r="AK411">
            <v>208561.8525866523</v>
          </cell>
          <cell r="AL411">
            <v>239501.13314912064</v>
          </cell>
          <cell r="AM411">
            <v>249655.44023887045</v>
          </cell>
          <cell r="AN411">
            <v>261707.45986465694</v>
          </cell>
          <cell r="AO411">
            <v>287053.83714144194</v>
          </cell>
          <cell r="AP411">
            <v>313172.55803856417</v>
          </cell>
          <cell r="AQ411">
            <v>284445.52496807039</v>
          </cell>
          <cell r="AR411">
            <v>274306.74308947206</v>
          </cell>
          <cell r="AS411">
            <v>281524.73746614839</v>
          </cell>
          <cell r="AT411">
            <v>264517.48890876054</v>
          </cell>
          <cell r="AU411">
            <v>269434.29396034824</v>
          </cell>
          <cell r="AV411">
            <v>270429.62701885664</v>
          </cell>
          <cell r="AW411">
            <v>235335.70512627161</v>
          </cell>
          <cell r="AX411">
            <v>237325.51965211445</v>
          </cell>
          <cell r="AY411">
            <v>250861.85764488808</v>
          </cell>
          <cell r="AZ411">
            <v>281584.46179933386</v>
          </cell>
          <cell r="BA411" t="str">
            <v>.</v>
          </cell>
          <cell r="BB411" t="str">
            <v>.</v>
          </cell>
          <cell r="BC411" t="str">
            <v>.</v>
          </cell>
          <cell r="BD411" t="str">
            <v>.</v>
          </cell>
          <cell r="BE411" t="str">
            <v>.</v>
          </cell>
          <cell r="BF411" t="str">
            <v>.</v>
          </cell>
          <cell r="BG411"/>
        </row>
        <row r="412">
          <cell r="D412">
            <v>216459.86266005988</v>
          </cell>
          <cell r="E412">
            <v>224795.34794593981</v>
          </cell>
          <cell r="F412">
            <v>231581.58663591804</v>
          </cell>
          <cell r="G412">
            <v>233679.56516356685</v>
          </cell>
          <cell r="H412">
            <v>237197.94661218708</v>
          </cell>
          <cell r="I412">
            <v>243448.07844467566</v>
          </cell>
          <cell r="J412">
            <v>244952.33747804165</v>
          </cell>
          <cell r="K412">
            <v>250353.95669915993</v>
          </cell>
          <cell r="L412">
            <v>251907.24390518607</v>
          </cell>
          <cell r="M412">
            <v>257459.6298327113</v>
          </cell>
          <cell r="N412">
            <v>264064.08826438402</v>
          </cell>
          <cell r="O412">
            <v>272257.8097740949</v>
          </cell>
          <cell r="P412">
            <v>293499.95637326338</v>
          </cell>
          <cell r="Q412">
            <v>295998.57229033083</v>
          </cell>
          <cell r="R412">
            <v>300342.39182408759</v>
          </cell>
          <cell r="S412">
            <v>304160.99286911194</v>
          </cell>
          <cell r="T412">
            <v>302716.62789926119</v>
          </cell>
          <cell r="U412">
            <v>309668.43782050302</v>
          </cell>
          <cell r="V412">
            <v>307545.07899699721</v>
          </cell>
          <cell r="W412">
            <v>310240.88712835469</v>
          </cell>
          <cell r="X412">
            <v>310716.96351506561</v>
          </cell>
          <cell r="Y412">
            <v>305509.27665041672</v>
          </cell>
          <cell r="Z412">
            <v>293935.3899997421</v>
          </cell>
          <cell r="AA412">
            <v>286961.58265922457</v>
          </cell>
          <cell r="AB412">
            <v>279223.83400314028</v>
          </cell>
          <cell r="AC412">
            <v>265592.06102301984</v>
          </cell>
          <cell r="AD412">
            <v>265964.58744248381</v>
          </cell>
          <cell r="AE412">
            <v>263525.92786799889</v>
          </cell>
          <cell r="AF412">
            <v>266274.47539736866</v>
          </cell>
          <cell r="AG412">
            <v>280987.14850738615</v>
          </cell>
          <cell r="AH412">
            <v>285391.77363851218</v>
          </cell>
          <cell r="AI412">
            <v>284112.1549652408</v>
          </cell>
          <cell r="AJ412">
            <v>283517.36385528254</v>
          </cell>
          <cell r="AK412">
            <v>282533.33112545981</v>
          </cell>
          <cell r="AL412">
            <v>286809.97988344118</v>
          </cell>
          <cell r="AM412">
            <v>286873.28452716401</v>
          </cell>
          <cell r="AN412">
            <v>286781.78558141849</v>
          </cell>
          <cell r="AO412">
            <v>279572.23614576564</v>
          </cell>
          <cell r="AP412">
            <v>286783.85282082186</v>
          </cell>
          <cell r="AQ412">
            <v>277504.27363679948</v>
          </cell>
          <cell r="AR412">
            <v>274306.74308947206</v>
          </cell>
          <cell r="AS412">
            <v>265660.97541071603</v>
          </cell>
          <cell r="AT412">
            <v>260551.17193024067</v>
          </cell>
          <cell r="AU412">
            <v>257464.65192667145</v>
          </cell>
          <cell r="AV412">
            <v>254164.21235267207</v>
          </cell>
          <cell r="AW412">
            <v>255450.76530944242</v>
          </cell>
          <cell r="AX412">
            <v>263685.5913851895</v>
          </cell>
          <cell r="AY412">
            <v>275405.4208176292</v>
          </cell>
          <cell r="AZ412">
            <v>289607.87860638177</v>
          </cell>
          <cell r="BA412" t="str">
            <v>.</v>
          </cell>
          <cell r="BB412" t="str">
            <v>.</v>
          </cell>
          <cell r="BC412" t="str">
            <v>.</v>
          </cell>
          <cell r="BD412" t="str">
            <v>.</v>
          </cell>
          <cell r="BE412" t="str">
            <v>.</v>
          </cell>
          <cell r="BF412" t="str">
            <v>.</v>
          </cell>
          <cell r="BG412"/>
        </row>
        <row r="413">
          <cell r="D413">
            <v>3.9201149728230336</v>
          </cell>
          <cell r="E413">
            <v>3.9241948529806425</v>
          </cell>
          <cell r="F413">
            <v>3.871618314846327</v>
          </cell>
          <cell r="G413">
            <v>3.6915450319101257</v>
          </cell>
          <cell r="H413">
            <v>3.6745397505975355</v>
          </cell>
          <cell r="I413">
            <v>3.799165346129417</v>
          </cell>
          <cell r="J413">
            <v>3.6382802758292154</v>
          </cell>
          <cell r="K413">
            <v>3.6136809172751558</v>
          </cell>
          <cell r="L413">
            <v>3.5123336755509644</v>
          </cell>
          <cell r="M413">
            <v>3.4566436888232546</v>
          </cell>
          <cell r="N413">
            <v>3.499540110551993</v>
          </cell>
          <cell r="O413">
            <v>3.5911636577355921</v>
          </cell>
          <cell r="P413">
            <v>3.5305172086761845</v>
          </cell>
          <cell r="Q413">
            <v>3.4923310577364806</v>
          </cell>
          <cell r="R413">
            <v>3.4517348633043348</v>
          </cell>
          <cell r="S413">
            <v>3.4016301369772766</v>
          </cell>
          <cell r="T413">
            <v>3.2902900337548138</v>
          </cell>
          <cell r="U413">
            <v>3.2645919689475935</v>
          </cell>
          <cell r="V413">
            <v>3.1108893892486909</v>
          </cell>
          <cell r="W413">
            <v>3.0294778533843076</v>
          </cell>
          <cell r="X413">
            <v>2.9405955880894017</v>
          </cell>
          <cell r="Y413">
            <v>2.7592106175845612</v>
          </cell>
          <cell r="Z413">
            <v>2.6193483028831488</v>
          </cell>
          <cell r="AA413">
            <v>2.5539489251583567</v>
          </cell>
          <cell r="AB413">
            <v>2.4247543180514812</v>
          </cell>
          <cell r="AC413">
            <v>2.2471791878485292</v>
          </cell>
          <cell r="AD413">
            <v>2.2066475075813141</v>
          </cell>
          <cell r="AE413">
            <v>2.1205377408236163</v>
          </cell>
          <cell r="AF413">
            <v>2.0840769681218427</v>
          </cell>
          <cell r="AG413">
            <v>2.0574036174292067</v>
          </cell>
          <cell r="AH413">
            <v>2.0102193293238821</v>
          </cell>
          <cell r="AI413">
            <v>1.9638379803136354</v>
          </cell>
          <cell r="AJ413">
            <v>1.9339371256580671</v>
          </cell>
          <cell r="AK413">
            <v>1.9023462872605337</v>
          </cell>
          <cell r="AL413">
            <v>1.8412441352582665</v>
          </cell>
          <cell r="AM413">
            <v>1.7989276111551686</v>
          </cell>
          <cell r="AN413">
            <v>1.7373724456313226</v>
          </cell>
          <cell r="AO413">
            <v>1.6426176879348136</v>
          </cell>
          <cell r="AP413">
            <v>1.6761499734106979</v>
          </cell>
          <cell r="AQ413">
            <v>1.6856882113526623</v>
          </cell>
          <cell r="AR413">
            <v>1.6306599586019226</v>
          </cell>
          <cell r="AS413">
            <v>1.5469878304549705</v>
          </cell>
          <cell r="AT413">
            <v>1.5177052436431111</v>
          </cell>
          <cell r="AU413">
            <v>1.4886679383024708</v>
          </cell>
          <cell r="AV413">
            <v>1.4418486446874754</v>
          </cell>
          <cell r="AW413">
            <v>1.418988310266859</v>
          </cell>
          <cell r="AX413">
            <v>1.4365940150058383</v>
          </cell>
          <cell r="AY413">
            <v>1.4601065189205205</v>
          </cell>
          <cell r="AZ413">
            <v>1.5059870834994433</v>
          </cell>
          <cell r="BA413" t="str">
            <v>.</v>
          </cell>
          <cell r="BB413" t="str">
            <v>.</v>
          </cell>
          <cell r="BC413" t="str">
            <v>.</v>
          </cell>
          <cell r="BD413" t="str">
            <v>.</v>
          </cell>
          <cell r="BE413" t="str">
            <v>.</v>
          </cell>
          <cell r="BF413" t="str">
            <v>.</v>
          </cell>
          <cell r="BG413"/>
        </row>
        <row r="414">
          <cell r="D414" t="str">
            <v>.</v>
          </cell>
          <cell r="E414">
            <v>3.8508225882829983</v>
          </cell>
          <cell r="F414">
            <v>3.0188519255346158</v>
          </cell>
          <cell r="G414">
            <v>0.90593494851003431</v>
          </cell>
          <cell r="H414">
            <v>1.5056436133632278</v>
          </cell>
          <cell r="I414">
            <v>2.6349856403720784</v>
          </cell>
          <cell r="J414">
            <v>0.61789727114558435</v>
          </cell>
          <cell r="K414">
            <v>2.2051715353001988</v>
          </cell>
          <cell r="L414">
            <v>0.62043645185629881</v>
          </cell>
          <cell r="M414">
            <v>2.2041390479485612</v>
          </cell>
          <cell r="N414">
            <v>2.5652403974806059</v>
          </cell>
          <cell r="O414">
            <v>3.1029291273818593</v>
          </cell>
          <cell r="P414">
            <v>7.802217544023482</v>
          </cell>
          <cell r="Q414">
            <v>0.85131730441887488</v>
          </cell>
          <cell r="R414">
            <v>1.4675136775646802</v>
          </cell>
          <cell r="S414">
            <v>1.2714159402649194</v>
          </cell>
          <cell r="T414">
            <v>-0.47486857411472849</v>
          </cell>
          <cell r="U414">
            <v>2.2964744188268549</v>
          </cell>
          <cell r="V414">
            <v>-0.68568784033993246</v>
          </cell>
          <cell r="W414">
            <v>0.87655706934064437</v>
          </cell>
          <cell r="X414">
            <v>0.1534537859008811</v>
          </cell>
          <cell r="Y414">
            <v>-1.676022707526359</v>
          </cell>
          <cell r="Z414">
            <v>-3.7883912323612434</v>
          </cell>
          <cell r="AA414">
            <v>-2.3725647124436589</v>
          </cell>
          <cell r="AB414">
            <v>-2.6964406121474105</v>
          </cell>
          <cell r="AC414">
            <v>-4.8820234235330773</v>
          </cell>
          <cell r="AD414">
            <v>0.14026263361528457</v>
          </cell>
          <cell r="AE414">
            <v>-0.91691138205092226</v>
          </cell>
          <cell r="AF414">
            <v>1.0429894134540429</v>
          </cell>
          <cell r="AG414">
            <v>5.5253786860574472</v>
          </cell>
          <cell r="AH414">
            <v>1.5675539449129916</v>
          </cell>
          <cell r="AI414">
            <v>-0.4483726552301337</v>
          </cell>
          <cell r="AJ414">
            <v>-0.20935081430466518</v>
          </cell>
          <cell r="AK414">
            <v>-0.34708023397290733</v>
          </cell>
          <cell r="AL414">
            <v>1.5136793740212928</v>
          </cell>
          <cell r="AM414">
            <v>2.2071980810633995E-2</v>
          </cell>
          <cell r="AN414">
            <v>-3.1895248069657711E-2</v>
          </cell>
          <cell r="AO414">
            <v>-2.5139495596054995</v>
          </cell>
          <cell r="AP414">
            <v>2.5795181862394045</v>
          </cell>
          <cell r="AQ414">
            <v>-3.2357397715205849</v>
          </cell>
          <cell r="AR414">
            <v>-1.1522455151492084</v>
          </cell>
          <cell r="AS414">
            <v>-3.1518611541882513</v>
          </cell>
          <cell r="AT414">
            <v>-1.9234302187498664</v>
          </cell>
          <cell r="AU414">
            <v>-1.1846118291095609</v>
          </cell>
          <cell r="AV414">
            <v>-1.28190007805008</v>
          </cell>
          <cell r="AW414">
            <v>0.50618965780484526</v>
          </cell>
          <cell r="AX414">
            <v>3.2236450988008425</v>
          </cell>
          <cell r="AY414">
            <v>4.4446226169861047</v>
          </cell>
          <cell r="AZ414">
            <v>5.1569274659111652</v>
          </cell>
          <cell r="BA414" t="str">
            <v>.</v>
          </cell>
          <cell r="BB414" t="str">
            <v>.</v>
          </cell>
          <cell r="BC414" t="str">
            <v>.</v>
          </cell>
          <cell r="BD414" t="str">
            <v>.</v>
          </cell>
          <cell r="BE414" t="str">
            <v>.</v>
          </cell>
          <cell r="BF414" t="str">
            <v>.</v>
          </cell>
          <cell r="BG414"/>
        </row>
        <row r="415">
          <cell r="D415">
            <v>5521773.3194232918</v>
          </cell>
          <cell r="E415">
            <v>5728445.1044829069</v>
          </cell>
          <cell r="F415">
            <v>5981519.0394125925</v>
          </cell>
          <cell r="G415">
            <v>6330129.069092066</v>
          </cell>
          <cell r="H415">
            <v>6455174.3268967252</v>
          </cell>
          <cell r="I415">
            <v>6407935.8560348032</v>
          </cell>
          <cell r="J415">
            <v>6732640.6683227159</v>
          </cell>
          <cell r="K415">
            <v>6927948.6050455095</v>
          </cell>
          <cell r="L415">
            <v>7172076.094554726</v>
          </cell>
          <cell r="M415">
            <v>7448254.8104447033</v>
          </cell>
          <cell r="N415">
            <v>7545679.7156907683</v>
          </cell>
          <cell r="O415">
            <v>7581325.6014560759</v>
          </cell>
          <cell r="P415">
            <v>8313228.3182756435</v>
          </cell>
          <cell r="Q415">
            <v>8475673.3367133681</v>
          </cell>
          <cell r="R415">
            <v>8701201.0979479104</v>
          </cell>
          <cell r="S415">
            <v>8941624.4747699853</v>
          </cell>
          <cell r="T415">
            <v>9200302.2467234284</v>
          </cell>
          <cell r="U415">
            <v>9485670.5146012735</v>
          </cell>
          <cell r="V415">
            <v>9886082.0979325231</v>
          </cell>
          <cell r="W415">
            <v>10240737.914019626</v>
          </cell>
          <cell r="X415">
            <v>10566463.636604592</v>
          </cell>
          <cell r="Y415">
            <v>11072343.470389456</v>
          </cell>
          <cell r="Z415">
            <v>11221699.293530526</v>
          </cell>
          <cell r="AA415">
            <v>11235995.357324211</v>
          </cell>
          <cell r="AB415">
            <v>11515551.572561916</v>
          </cell>
          <cell r="AC415">
            <v>11818908.899619181</v>
          </cell>
          <cell r="AD415">
            <v>12052880.513481066</v>
          </cell>
          <cell r="AE415">
            <v>12427316.090382125</v>
          </cell>
          <cell r="AF415">
            <v>12776614.274343887</v>
          </cell>
          <cell r="AG415">
            <v>13657366.309994575</v>
          </cell>
          <cell r="AH415">
            <v>14197046.534942083</v>
          </cell>
          <cell r="AI415">
            <v>14467189.137459628</v>
          </cell>
          <cell r="AJ415">
            <v>14660112.787214277</v>
          </cell>
          <cell r="AK415">
            <v>14851834.969138077</v>
          </cell>
          <cell r="AL415">
            <v>15576966.377856845</v>
          </cell>
          <cell r="AM415">
            <v>15946905.408992549</v>
          </cell>
          <cell r="AN415">
            <v>16506638.303291863</v>
          </cell>
          <cell r="AO415">
            <v>17019921.2025568</v>
          </cell>
          <cell r="AP415">
            <v>17109677.37792952</v>
          </cell>
          <cell r="AQ415">
            <v>16462372.56497862</v>
          </cell>
          <cell r="AR415">
            <v>16821823.682029586</v>
          </cell>
          <cell r="AS415">
            <v>17172790.256054237</v>
          </cell>
          <cell r="AT415">
            <v>17167442.296292767</v>
          </cell>
          <cell r="AU415">
            <v>17294968.562314749</v>
          </cell>
          <cell r="AV415">
            <v>17627662.465761989</v>
          </cell>
          <cell r="AW415">
            <v>18002316.401140869</v>
          </cell>
          <cell r="AX415">
            <v>18354913.679917976</v>
          </cell>
          <cell r="AY415">
            <v>18862008.849959847</v>
          </cell>
          <cell r="AZ415">
            <v>19230435.757352151</v>
          </cell>
          <cell r="BA415">
            <v>19551681.275318328</v>
          </cell>
          <cell r="BB415">
            <v>19880795.874615137</v>
          </cell>
          <cell r="BC415">
            <v>20212310.517014239</v>
          </cell>
          <cell r="BD415">
            <v>20537578.587956775</v>
          </cell>
          <cell r="BE415">
            <v>20867926.735242058</v>
          </cell>
          <cell r="BF415">
            <v>21195663.148604311</v>
          </cell>
          <cell r="BG415"/>
        </row>
        <row r="416">
          <cell r="D416">
            <v>17023.497561584729</v>
          </cell>
          <cell r="E416">
            <v>17535.34577171391</v>
          </cell>
          <cell r="F416">
            <v>18169.768888648654</v>
          </cell>
          <cell r="G416">
            <v>19093.102529881813</v>
          </cell>
          <cell r="H416">
            <v>19348.63578533725</v>
          </cell>
          <cell r="I416">
            <v>19096.189212776102</v>
          </cell>
          <cell r="J416">
            <v>19971.50177324688</v>
          </cell>
          <cell r="K416">
            <v>20460.346309385361</v>
          </cell>
          <cell r="L416">
            <v>21081.938375825117</v>
          </cell>
          <cell r="M416">
            <v>21782.865250555464</v>
          </cell>
          <cell r="N416">
            <v>21946.844012286085</v>
          </cell>
          <cell r="O416">
            <v>21928.331383755987</v>
          </cell>
          <cell r="P416">
            <v>21573.828726185595</v>
          </cell>
          <cell r="Q416">
            <v>21901.309388823163</v>
          </cell>
          <cell r="R416">
            <v>22389.620077118441</v>
          </cell>
          <cell r="S416">
            <v>22903.304417516407</v>
          </cell>
          <cell r="T416">
            <v>23452.577755206985</v>
          </cell>
          <cell r="U416">
            <v>24074.030994031855</v>
          </cell>
          <cell r="V416">
            <v>24966.229776640066</v>
          </cell>
          <cell r="W416">
            <v>25711.9583344969</v>
          </cell>
          <cell r="X416">
            <v>26369.026896915024</v>
          </cell>
          <cell r="Y416">
            <v>27465.291275204479</v>
          </cell>
          <cell r="Z416">
            <v>27670.475287829897</v>
          </cell>
          <cell r="AA416">
            <v>27550.640113160294</v>
          </cell>
          <cell r="AB416">
            <v>28102.061341096083</v>
          </cell>
          <cell r="AC416">
            <v>28712.22938541132</v>
          </cell>
          <cell r="AD416">
            <v>29150.610587107203</v>
          </cell>
          <cell r="AE416">
            <v>29927.914286471325</v>
          </cell>
          <cell r="AF416">
            <v>30646.599848850849</v>
          </cell>
          <cell r="AG416">
            <v>28579.63938103637</v>
          </cell>
          <cell r="AH416">
            <v>29584.54122367009</v>
          </cell>
          <cell r="AI416">
            <v>30014.774087678521</v>
          </cell>
          <cell r="AJ416">
            <v>30249.324705876701</v>
          </cell>
          <cell r="AK416">
            <v>30468.944085819458</v>
          </cell>
          <cell r="AL416">
            <v>29178.360719979552</v>
          </cell>
          <cell r="AM416">
            <v>29718.046124608085</v>
          </cell>
          <cell r="AN416">
            <v>30622.834980916952</v>
          </cell>
          <cell r="AO416">
            <v>31421.441308307058</v>
          </cell>
          <cell r="AP416">
            <v>31431.89248047159</v>
          </cell>
          <cell r="AQ416">
            <v>29721.720602016092</v>
          </cell>
          <cell r="AR416">
            <v>30258.087720741052</v>
          </cell>
          <cell r="AS416">
            <v>30781.31618155312</v>
          </cell>
          <cell r="AT416">
            <v>30659.648453767197</v>
          </cell>
          <cell r="AU416">
            <v>30788.160508428358</v>
          </cell>
          <cell r="AV416">
            <v>31275.606758754126</v>
          </cell>
          <cell r="AW416">
            <v>31823.412546418633</v>
          </cell>
          <cell r="AX416">
            <v>32325.465112431928</v>
          </cell>
          <cell r="AY416">
            <v>33081.520357210247</v>
          </cell>
          <cell r="AZ416">
            <v>33590.333933924776</v>
          </cell>
          <cell r="BA416">
            <v>34028.665234281783</v>
          </cell>
          <cell r="BB416">
            <v>34495.385134867392</v>
          </cell>
          <cell r="BC416">
            <v>34964.479946314445</v>
          </cell>
          <cell r="BD416">
            <v>35423.047535387253</v>
          </cell>
          <cell r="BE416">
            <v>35889.099885489362</v>
          </cell>
          <cell r="BF416">
            <v>36367.880193091936</v>
          </cell>
          <cell r="BG416"/>
        </row>
        <row r="417">
          <cell r="D417">
            <v>667.34067680984685</v>
          </cell>
          <cell r="E417">
            <v>688.12113622595587</v>
          </cell>
          <cell r="F417">
            <v>703.4641000581712</v>
          </cell>
          <cell r="G417">
            <v>704.83047787935868</v>
          </cell>
          <cell r="H417">
            <v>710.9733131305569</v>
          </cell>
          <cell r="I417">
            <v>725.49580300309356</v>
          </cell>
          <cell r="J417">
            <v>726.61920980292325</v>
          </cell>
          <cell r="K417">
            <v>739.37163019067032</v>
          </cell>
          <cell r="L417">
            <v>740.46802103300763</v>
          </cell>
          <cell r="M417">
            <v>752.95603692819941</v>
          </cell>
          <cell r="N417">
            <v>768.03860921022977</v>
          </cell>
          <cell r="O417">
            <v>787.48226740127325</v>
          </cell>
          <cell r="P417">
            <v>761.66773574830847</v>
          </cell>
          <cell r="Q417">
            <v>764.86622983682707</v>
          </cell>
          <cell r="R417">
            <v>772.83032196328429</v>
          </cell>
          <cell r="S417">
            <v>779.08570542988605</v>
          </cell>
          <cell r="T417">
            <v>771.65782853817382</v>
          </cell>
          <cell r="U417">
            <v>785.91888243311837</v>
          </cell>
          <cell r="V417">
            <v>776.67179301694296</v>
          </cell>
          <cell r="W417">
            <v>778.93808341498436</v>
          </cell>
          <cell r="X417">
            <v>775.40644155279097</v>
          </cell>
          <cell r="Y417">
            <v>757.82523301596802</v>
          </cell>
          <cell r="Z417">
            <v>724.78612485147346</v>
          </cell>
          <cell r="AA417">
            <v>703.62927704430444</v>
          </cell>
          <cell r="AB417">
            <v>681.40594582970323</v>
          </cell>
          <cell r="AC417">
            <v>645.21524311629287</v>
          </cell>
          <cell r="AD417">
            <v>643.25122196513576</v>
          </cell>
          <cell r="AE417">
            <v>634.63271748596742</v>
          </cell>
          <cell r="AF417">
            <v>638.69872896236393</v>
          </cell>
          <cell r="AG417">
            <v>587.99853447366434</v>
          </cell>
          <cell r="AH417">
            <v>594.7141661700083</v>
          </cell>
          <cell r="AI417">
            <v>589.44153323916612</v>
          </cell>
          <cell r="AJ417">
            <v>585.00292074780737</v>
          </cell>
          <cell r="AK417">
            <v>579.6248265840743</v>
          </cell>
          <cell r="AL417">
            <v>537.24485552112515</v>
          </cell>
          <cell r="AM417">
            <v>534.6061372314033</v>
          </cell>
          <cell r="AN417">
            <v>532.03269702960108</v>
          </cell>
          <cell r="AO417">
            <v>516.1341527343078</v>
          </cell>
          <cell r="AP417">
            <v>526.84565745390375</v>
          </cell>
          <cell r="AQ417">
            <v>501.0155403993607</v>
          </cell>
          <cell r="AR417">
            <v>493.40652070076942</v>
          </cell>
          <cell r="AS417">
            <v>476.18321538249336</v>
          </cell>
          <cell r="AT417">
            <v>465.32309226536881</v>
          </cell>
          <cell r="AU417">
            <v>458.33347428207588</v>
          </cell>
          <cell r="AV417">
            <v>450.94691216888089</v>
          </cell>
          <cell r="AW417">
            <v>451.57050396167733</v>
          </cell>
          <cell r="AX417">
            <v>464.38569712799733</v>
          </cell>
          <cell r="AY417">
            <v>483.02543529364584</v>
          </cell>
          <cell r="AZ417">
            <v>505.86609034923765</v>
          </cell>
          <cell r="BA417" t="str">
            <v>.</v>
          </cell>
          <cell r="BB417" t="str">
            <v>.</v>
          </cell>
          <cell r="BC417" t="str">
            <v>.</v>
          </cell>
          <cell r="BD417" t="str">
            <v>.</v>
          </cell>
          <cell r="BE417" t="str">
            <v>.</v>
          </cell>
          <cell r="BF417" t="str">
            <v>.</v>
          </cell>
          <cell r="BG417"/>
        </row>
        <row r="418">
          <cell r="D418">
            <v>3264218</v>
          </cell>
          <cell r="E418">
            <v>3290312</v>
          </cell>
          <cell r="F418">
            <v>3261960</v>
          </cell>
          <cell r="G418">
            <v>3290569</v>
          </cell>
          <cell r="H418">
            <v>3285291</v>
          </cell>
          <cell r="I418">
            <v>3039138</v>
          </cell>
          <cell r="J418">
            <v>3098096</v>
          </cell>
          <cell r="K418">
            <v>3198153</v>
          </cell>
          <cell r="L418">
            <v>3131818</v>
          </cell>
          <cell r="M418">
            <v>3111851</v>
          </cell>
          <cell r="N418">
            <v>3145704</v>
          </cell>
          <cell r="O418">
            <v>3191966</v>
          </cell>
          <cell r="P418">
            <v>3594400</v>
          </cell>
          <cell r="Q418">
            <v>3610661</v>
          </cell>
          <cell r="R418">
            <v>3608528</v>
          </cell>
          <cell r="S418">
            <v>3600426</v>
          </cell>
          <cell r="T418">
            <v>3642653</v>
          </cell>
          <cell r="U418">
            <v>3664351</v>
          </cell>
          <cell r="V418">
            <v>3622147</v>
          </cell>
          <cell r="W418">
            <v>3530399</v>
          </cell>
          <cell r="X418">
            <v>3471501</v>
          </cell>
          <cell r="Y418">
            <v>3387990</v>
          </cell>
          <cell r="Z418">
            <v>3151635</v>
          </cell>
          <cell r="AA418">
            <v>3011867</v>
          </cell>
          <cell r="AB418">
            <v>3101727</v>
          </cell>
          <cell r="AC418">
            <v>3005255</v>
          </cell>
          <cell r="AD418">
            <v>2974531</v>
          </cell>
          <cell r="AE418">
            <v>2910299</v>
          </cell>
          <cell r="AF418">
            <v>2808510</v>
          </cell>
          <cell r="AG418">
            <v>3028005</v>
          </cell>
          <cell r="AH418">
            <v>2957467</v>
          </cell>
          <cell r="AI418">
            <v>2907267.4</v>
          </cell>
          <cell r="AJ418">
            <v>2836685</v>
          </cell>
          <cell r="AK418">
            <v>2353801</v>
          </cell>
          <cell r="AL418">
            <v>2439480</v>
          </cell>
          <cell r="AM418">
            <v>2399644</v>
          </cell>
          <cell r="AN418">
            <v>2397607.4699999997</v>
          </cell>
          <cell r="AO418">
            <v>2257081.3899999997</v>
          </cell>
          <cell r="AP418">
            <v>2210536.0499999998</v>
          </cell>
          <cell r="AQ418">
            <v>2111598.0499999998</v>
          </cell>
          <cell r="AR418">
            <v>2083501.43</v>
          </cell>
          <cell r="AS418">
            <v>2004168.0167307693</v>
          </cell>
          <cell r="AT418">
            <v>1955703</v>
          </cell>
          <cell r="AU418">
            <v>1862025.666448683</v>
          </cell>
          <cell r="AV418">
            <v>1824860.9543573004</v>
          </cell>
          <cell r="AW418">
            <v>1740369.26</v>
          </cell>
          <cell r="AX418">
            <v>1717800.63</v>
          </cell>
          <cell r="AY418">
            <v>1773782.9440147073</v>
          </cell>
          <cell r="AZ418">
            <v>1790735.151450183</v>
          </cell>
          <cell r="BA418" t="str">
            <v>.</v>
          </cell>
          <cell r="BB418" t="str">
            <v>.</v>
          </cell>
          <cell r="BC418" t="str">
            <v>.</v>
          </cell>
          <cell r="BD418" t="str">
            <v>.</v>
          </cell>
          <cell r="BE418" t="str">
            <v>.</v>
          </cell>
          <cell r="BF418" t="str">
            <v>.</v>
          </cell>
          <cell r="BG418"/>
        </row>
        <row r="419">
          <cell r="D419" t="str">
            <v>.</v>
          </cell>
          <cell r="E419" t="str">
            <v>.</v>
          </cell>
          <cell r="F419" t="str">
            <v>.</v>
          </cell>
          <cell r="G419" t="str">
            <v>.</v>
          </cell>
          <cell r="H419" t="str">
            <v>.</v>
          </cell>
          <cell r="I419" t="str">
            <v>.</v>
          </cell>
          <cell r="J419" t="str">
            <v>.</v>
          </cell>
          <cell r="K419" t="str">
            <v>.</v>
          </cell>
          <cell r="L419" t="str">
            <v>.</v>
          </cell>
          <cell r="M419" t="str">
            <v>.</v>
          </cell>
          <cell r="N419">
            <v>20.222115090233633</v>
          </cell>
          <cell r="O419">
            <v>21.267204274664163</v>
          </cell>
          <cell r="P419" t="str">
            <v>.</v>
          </cell>
          <cell r="Q419" t="str">
            <v>.</v>
          </cell>
          <cell r="R419" t="str">
            <v>.</v>
          </cell>
          <cell r="S419" t="str">
            <v>.</v>
          </cell>
          <cell r="T419" t="str">
            <v>.</v>
          </cell>
          <cell r="U419">
            <v>22.599415025265177</v>
          </cell>
          <cell r="V419">
            <v>22.82028345131458</v>
          </cell>
          <cell r="W419">
            <v>21.688014207471237</v>
          </cell>
          <cell r="X419">
            <v>19.990020661124419</v>
          </cell>
          <cell r="Y419">
            <v>19.669840995248482</v>
          </cell>
          <cell r="Z419">
            <v>18.481967346314399</v>
          </cell>
          <cell r="AA419">
            <v>19.848565605470615</v>
          </cell>
          <cell r="AB419">
            <v>19.696666310607213</v>
          </cell>
          <cell r="AC419">
            <v>18.354796738763977</v>
          </cell>
          <cell r="AD419">
            <v>18.557663620377376</v>
          </cell>
          <cell r="AE419">
            <v>17.670879678969833</v>
          </cell>
          <cell r="AF419">
            <v>17.326674693102287</v>
          </cell>
          <cell r="AG419">
            <v>17.457717675886286</v>
          </cell>
          <cell r="AH419">
            <v>17.851668056172041</v>
          </cell>
          <cell r="AI419">
            <v>17.23351800439189</v>
          </cell>
          <cell r="AJ419">
            <v>17.916659991899888</v>
          </cell>
          <cell r="AK419">
            <v>18.386349554788065</v>
          </cell>
          <cell r="AL419">
            <v>18.254796303653841</v>
          </cell>
          <cell r="AM419">
            <v>17.728097497254463</v>
          </cell>
          <cell r="AN419">
            <v>18.225851597949728</v>
          </cell>
          <cell r="AO419">
            <v>18.536877960471347</v>
          </cell>
          <cell r="AP419">
            <v>19.157119074726989</v>
          </cell>
          <cell r="AQ419">
            <v>19.77833043700408</v>
          </cell>
          <cell r="AR419">
            <v>20.456864432224986</v>
          </cell>
          <cell r="AS419">
            <v>18.430549383117473</v>
          </cell>
          <cell r="AT419">
            <v>18.626066658358329</v>
          </cell>
          <cell r="AU419">
            <v>18.492135675471886</v>
          </cell>
          <cell r="AV419">
            <v>17.921272283871534</v>
          </cell>
          <cell r="AW419">
            <v>18.467588177154155</v>
          </cell>
          <cell r="AX419">
            <v>18.521296394183992</v>
          </cell>
          <cell r="AY419">
            <v>20.456371760510457</v>
          </cell>
          <cell r="AZ419">
            <v>21.945201485590982</v>
          </cell>
          <cell r="BA419" t="str">
            <v>.</v>
          </cell>
          <cell r="BB419" t="str">
            <v>.</v>
          </cell>
          <cell r="BC419" t="str">
            <v>.</v>
          </cell>
          <cell r="BD419" t="str">
            <v>.</v>
          </cell>
          <cell r="BE419" t="str">
            <v>.</v>
          </cell>
          <cell r="BF419" t="str">
            <v>.</v>
          </cell>
          <cell r="BG419"/>
        </row>
        <row r="420">
          <cell r="D420">
            <v>81753.870874138549</v>
          </cell>
          <cell r="E420">
            <v>79648.592548945817</v>
          </cell>
          <cell r="F420">
            <v>80179.513723192547</v>
          </cell>
          <cell r="G420">
            <v>78323.297016238706</v>
          </cell>
          <cell r="H420">
            <v>83590.223214011843</v>
          </cell>
          <cell r="I420">
            <v>91703.511738566202</v>
          </cell>
          <cell r="J420">
            <v>94900.402811302003</v>
          </cell>
          <cell r="K420">
            <v>102015.12703935304</v>
          </cell>
          <cell r="L420">
            <v>110574.30178490024</v>
          </cell>
          <cell r="M420">
            <v>122656.10453889691</v>
          </cell>
          <cell r="N420">
            <v>143140.88111732609</v>
          </cell>
          <cell r="O420">
            <v>168045.37788491213</v>
          </cell>
          <cell r="P420">
            <v>196295.07414912502</v>
          </cell>
          <cell r="Q420">
            <v>220778.51294201653</v>
          </cell>
          <cell r="R420">
            <v>238990.25313689606</v>
          </cell>
          <cell r="S420">
            <v>265731.20382576092</v>
          </cell>
          <cell r="T420">
            <v>289000.14213745954</v>
          </cell>
          <cell r="U420">
            <v>296991.60659582651</v>
          </cell>
          <cell r="V420">
            <v>303116.64508003573</v>
          </cell>
          <cell r="W420">
            <v>314941.75675675675</v>
          </cell>
          <cell r="X420">
            <v>317716.88035653066</v>
          </cell>
          <cell r="Y420">
            <v>291489.95758051844</v>
          </cell>
          <cell r="Z420">
            <v>315987.94299660792</v>
          </cell>
          <cell r="AA420">
            <v>307940.61987442832</v>
          </cell>
          <cell r="AB420">
            <v>297584.70298769773</v>
          </cell>
          <cell r="AC420">
            <v>287932.58117167006</v>
          </cell>
          <cell r="AD420">
            <v>279859.53758709203</v>
          </cell>
          <cell r="AE420">
            <v>284146.47580528673</v>
          </cell>
          <cell r="AF420">
            <v>281806.14290529152</v>
          </cell>
          <cell r="AG420">
            <v>289288.378070943</v>
          </cell>
          <cell r="AH420">
            <v>309988.76486431889</v>
          </cell>
          <cell r="AI420">
            <v>321260.22494834708</v>
          </cell>
          <cell r="AJ420">
            <v>365246.08157777356</v>
          </cell>
          <cell r="AK420">
            <v>425317.11890657339</v>
          </cell>
          <cell r="AL420">
            <v>476168.20599538815</v>
          </cell>
          <cell r="AM420">
            <v>516557.31003465917</v>
          </cell>
          <cell r="AN420">
            <v>570993.83815232723</v>
          </cell>
          <cell r="AO420">
            <v>604032.18936784286</v>
          </cell>
          <cell r="AP420">
            <v>749319.44517338334</v>
          </cell>
          <cell r="AQ420">
            <v>776561.28701096924</v>
          </cell>
          <cell r="AR420">
            <v>739113.0795961949</v>
          </cell>
          <cell r="AS420">
            <v>762783.64881783724</v>
          </cell>
          <cell r="AT420">
            <v>732941.18547938345</v>
          </cell>
          <cell r="AU420">
            <v>699077.43785995292</v>
          </cell>
          <cell r="AV420">
            <v>672092.14069386385</v>
          </cell>
          <cell r="AW420">
            <v>659937.82067953655</v>
          </cell>
          <cell r="AX420">
            <v>673770.10898755246</v>
          </cell>
          <cell r="AY420">
            <v>666212.84132964257</v>
          </cell>
          <cell r="AZ420">
            <v>705842.86118617794</v>
          </cell>
          <cell r="BA420">
            <v>756308.28173589869</v>
          </cell>
          <cell r="BB420">
            <v>804486.59307586169</v>
          </cell>
          <cell r="BC420">
            <v>817219.75613012409</v>
          </cell>
          <cell r="BD420">
            <v>839030.57955278642</v>
          </cell>
          <cell r="BE420">
            <v>855551.68505442294</v>
          </cell>
          <cell r="BF420">
            <v>839516.43847871397</v>
          </cell>
          <cell r="BG420"/>
        </row>
        <row r="421">
          <cell r="D421">
            <v>510773.6780174087</v>
          </cell>
          <cell r="E421">
            <v>469069.30130901397</v>
          </cell>
          <cell r="F421">
            <v>437170.76776927948</v>
          </cell>
          <cell r="G421">
            <v>401610.20266414154</v>
          </cell>
          <cell r="H421">
            <v>395368.37769062584</v>
          </cell>
          <cell r="I421">
            <v>390794.56297833723</v>
          </cell>
          <cell r="J421">
            <v>375719.97566220601</v>
          </cell>
          <cell r="K421">
            <v>375706.51205659047</v>
          </cell>
          <cell r="L421">
            <v>379035.89049842057</v>
          </cell>
          <cell r="M421">
            <v>390104.510086108</v>
          </cell>
          <cell r="N421">
            <v>404512.26211746625</v>
          </cell>
          <cell r="O421">
            <v>423896.72419788473</v>
          </cell>
          <cell r="P421">
            <v>449361.20591715915</v>
          </cell>
          <cell r="Q421">
            <v>480212.83761676174</v>
          </cell>
          <cell r="R421">
            <v>499735.2710094392</v>
          </cell>
          <cell r="S421">
            <v>534276.94937266991</v>
          </cell>
          <cell r="T421">
            <v>563641.54867735505</v>
          </cell>
          <cell r="U421">
            <v>562419.81126477791</v>
          </cell>
          <cell r="V421">
            <v>553679.93154693535</v>
          </cell>
          <cell r="W421">
            <v>551204.30871323904</v>
          </cell>
          <cell r="X421">
            <v>540850.97278813273</v>
          </cell>
          <cell r="Y421">
            <v>478356.38827759604</v>
          </cell>
          <cell r="Z421">
            <v>499898.68196139252</v>
          </cell>
          <cell r="AA421">
            <v>481760.28540914599</v>
          </cell>
          <cell r="AB421">
            <v>456910.16208322259</v>
          </cell>
          <cell r="AC421">
            <v>434638.55049567111</v>
          </cell>
          <cell r="AD421">
            <v>414050.43320226908</v>
          </cell>
          <cell r="AE421">
            <v>408925.35611664213</v>
          </cell>
          <cell r="AF421">
            <v>396903.50690663594</v>
          </cell>
          <cell r="AG421">
            <v>400259.45981351769</v>
          </cell>
          <cell r="AH421">
            <v>415923.3190905932</v>
          </cell>
          <cell r="AI421">
            <v>419375.81026151462</v>
          </cell>
          <cell r="AJ421">
            <v>463200.63043771614</v>
          </cell>
          <cell r="AK421">
            <v>526200.85004762642</v>
          </cell>
          <cell r="AL421">
            <v>569280.34223486448</v>
          </cell>
          <cell r="AM421">
            <v>591842.00043383765</v>
          </cell>
          <cell r="AN421">
            <v>630826.49577452661</v>
          </cell>
          <cell r="AO421">
            <v>648020.57624515868</v>
          </cell>
          <cell r="AP421">
            <v>777386.67655288219</v>
          </cell>
          <cell r="AQ421">
            <v>793831.24788491556</v>
          </cell>
          <cell r="AR421">
            <v>739113.0795961949</v>
          </cell>
          <cell r="AS421">
            <v>746463.36548848276</v>
          </cell>
          <cell r="AT421">
            <v>704966.85676679318</v>
          </cell>
          <cell r="AU421">
            <v>662096.96215238736</v>
          </cell>
          <cell r="AV421">
            <v>629384.30474278412</v>
          </cell>
          <cell r="AW421">
            <v>615554.27749788947</v>
          </cell>
          <cell r="AX421">
            <v>624255.03717683337</v>
          </cell>
          <cell r="AY421">
            <v>606708.41503808892</v>
          </cell>
          <cell r="AZ421">
            <v>629104.18776710576</v>
          </cell>
          <cell r="BA421">
            <v>661998.95508433622</v>
          </cell>
          <cell r="BB421">
            <v>690176.01700250315</v>
          </cell>
          <cell r="BC421">
            <v>686162.98177046527</v>
          </cell>
          <cell r="BD421">
            <v>689212.4952597291</v>
          </cell>
          <cell r="BE421">
            <v>687736.23447127326</v>
          </cell>
          <cell r="BF421" t="str">
            <v>.</v>
          </cell>
          <cell r="BG421"/>
        </row>
        <row r="422">
          <cell r="D422">
            <v>9.6577774075455309</v>
          </cell>
          <cell r="E422">
            <v>8.5811125677266347</v>
          </cell>
          <cell r="F422">
            <v>7.5964353687462358</v>
          </cell>
          <cell r="G422">
            <v>6.5979751240493174</v>
          </cell>
          <cell r="H422">
            <v>6.5053678029786868</v>
          </cell>
          <cell r="I422">
            <v>6.4324680999861439</v>
          </cell>
          <cell r="J422">
            <v>5.865315955521778</v>
          </cell>
          <cell r="K422">
            <v>5.6129493823787797</v>
          </cell>
          <cell r="L422">
            <v>5.375392338287682</v>
          </cell>
          <cell r="M422">
            <v>5.3599729114584962</v>
          </cell>
          <cell r="N422">
            <v>5.5582019803237142</v>
          </cell>
          <cell r="O422">
            <v>5.6748064432729315</v>
          </cell>
          <cell r="P422">
            <v>6.135616215227369</v>
          </cell>
          <cell r="Q422">
            <v>6.2822256575471043</v>
          </cell>
          <cell r="R422">
            <v>6.1042864395634941</v>
          </cell>
          <cell r="S422">
            <v>6.2614608457114196</v>
          </cell>
          <cell r="T422">
            <v>6.392918634169126</v>
          </cell>
          <cell r="U422">
            <v>6.1618363902257434</v>
          </cell>
          <cell r="V422">
            <v>5.821394817739618</v>
          </cell>
          <cell r="W422">
            <v>5.5976387730265103</v>
          </cell>
          <cell r="X422">
            <v>5.4002656314150501</v>
          </cell>
          <cell r="Y422">
            <v>4.7912462089713088</v>
          </cell>
          <cell r="Z422">
            <v>4.8489368594608226</v>
          </cell>
          <cell r="AA422">
            <v>4.5482225581602949</v>
          </cell>
          <cell r="AB422">
            <v>4.1447621503298446</v>
          </cell>
          <cell r="AC422">
            <v>3.8396865024144731</v>
          </cell>
          <cell r="AD422">
            <v>3.531999569650436</v>
          </cell>
          <cell r="AE422">
            <v>3.3402660831476911</v>
          </cell>
          <cell r="AF422">
            <v>3.1047093013080835</v>
          </cell>
          <cell r="AG422">
            <v>2.9877812908219106</v>
          </cell>
          <cell r="AH422">
            <v>2.9787628946804698</v>
          </cell>
          <cell r="AI422">
            <v>2.971614707543774</v>
          </cell>
          <cell r="AJ422">
            <v>3.2220731037940813</v>
          </cell>
          <cell r="AK422">
            <v>3.5620842032859912</v>
          </cell>
          <cell r="AL422">
            <v>3.7151428958903914</v>
          </cell>
          <cell r="AM422">
            <v>3.7323768393376615</v>
          </cell>
          <cell r="AN422">
            <v>3.8686403216126348</v>
          </cell>
          <cell r="AO422">
            <v>3.9002125811315156</v>
          </cell>
          <cell r="AP422">
            <v>4.6801010418543152</v>
          </cell>
          <cell r="AQ422">
            <v>4.9055093583587261</v>
          </cell>
          <cell r="AR422">
            <v>4.4510251798217562</v>
          </cell>
          <cell r="AS422">
            <v>4.419914118177628</v>
          </cell>
          <cell r="AT422">
            <v>4.0843563767415318</v>
          </cell>
          <cell r="AU422">
            <v>3.7643030036796454</v>
          </cell>
          <cell r="AV422">
            <v>3.4913210098635341</v>
          </cell>
          <cell r="AW422">
            <v>3.3250008781777285</v>
          </cell>
          <cell r="AX422">
            <v>3.3204555388784245</v>
          </cell>
          <cell r="AY422">
            <v>3.1546382651705254</v>
          </cell>
          <cell r="AZ422">
            <v>3.1814196215260258</v>
          </cell>
          <cell r="BA422">
            <v>3.2609185109265479</v>
          </cell>
          <cell r="BB422">
            <v>3.3296060348227932</v>
          </cell>
          <cell r="BC422">
            <v>3.2539123842227564</v>
          </cell>
          <cell r="BD422">
            <v>3.2200971556548708</v>
          </cell>
          <cell r="BE422">
            <v>3.1689381332540685</v>
          </cell>
          <cell r="BF422" t="str">
            <v>.</v>
          </cell>
          <cell r="BG422"/>
        </row>
        <row r="423">
          <cell r="D423">
            <v>-7.6812677000000003</v>
          </cell>
          <cell r="E423">
            <v>-8.164942420344012</v>
          </cell>
          <cell r="F423">
            <v>-6.8003882263700577</v>
          </cell>
          <cell r="G423">
            <v>-8.13425044098679</v>
          </cell>
          <cell r="H423">
            <v>-1.5541998017255532</v>
          </cell>
          <cell r="I423">
            <v>-1.1568488959599055</v>
          </cell>
          <cell r="J423">
            <v>-3.8574199193674108</v>
          </cell>
          <cell r="K423">
            <v>-3.583414906760396E-3</v>
          </cell>
          <cell r="L423">
            <v>0.88616468839077811</v>
          </cell>
          <cell r="M423">
            <v>2.9202035651907599</v>
          </cell>
          <cell r="N423">
            <v>3.6933056806182529</v>
          </cell>
          <cell r="O423">
            <v>4.792057966042429</v>
          </cell>
          <cell r="P423">
            <v>6.0072372032266452</v>
          </cell>
          <cell r="Q423">
            <v>6.8656642570275928</v>
          </cell>
          <cell r="R423">
            <v>4.0653709904060253</v>
          </cell>
          <cell r="S423">
            <v>6.9119952837145782</v>
          </cell>
          <cell r="T423">
            <v>5.4961381618960026</v>
          </cell>
          <cell r="U423">
            <v>-0.21675786950838827</v>
          </cell>
          <cell r="V423">
            <v>-1.5539779258821218</v>
          </cell>
          <cell r="W423">
            <v>-0.44712164784077579</v>
          </cell>
          <cell r="X423">
            <v>-1.8783118639394747</v>
          </cell>
          <cell r="Y423">
            <v>-11.554862181049952</v>
          </cell>
          <cell r="Z423">
            <v>4.5033983472789307</v>
          </cell>
          <cell r="AA423">
            <v>-3.6284145581418792</v>
          </cell>
          <cell r="AB423">
            <v>-5.1581925863438238</v>
          </cell>
          <cell r="AC423">
            <v>-4.8743962020907912</v>
          </cell>
          <cell r="AD423">
            <v>-4.7368364517880179</v>
          </cell>
          <cell r="AE423">
            <v>-1.2377905382176646</v>
          </cell>
          <cell r="AF423">
            <v>-2.9398639703274054</v>
          </cell>
          <cell r="AG423">
            <v>0.84553369987512284</v>
          </cell>
          <cell r="AH423">
            <v>3.9134263770738587</v>
          </cell>
          <cell r="AI423">
            <v>0.83007876992091667</v>
          </cell>
          <cell r="AJ423">
            <v>10.450011446505037</v>
          </cell>
          <cell r="AK423">
            <v>13.601065169185155</v>
          </cell>
          <cell r="AL423">
            <v>8.1868914091147715</v>
          </cell>
          <cell r="AM423">
            <v>3.9631894033792303</v>
          </cell>
          <cell r="AN423">
            <v>6.5869768134252382</v>
          </cell>
          <cell r="AO423">
            <v>2.7256433561055893</v>
          </cell>
          <cell r="AP423">
            <v>19.963270465470817</v>
          </cell>
          <cell r="AQ423">
            <v>2.1153657282824145</v>
          </cell>
          <cell r="AR423">
            <v>-6.8929219446213219</v>
          </cell>
          <cell r="AS423">
            <v>0.99447379503871947</v>
          </cell>
          <cell r="AT423">
            <v>-5.5590817500513756</v>
          </cell>
          <cell r="AU423">
            <v>-6.0811219992697341</v>
          </cell>
          <cell r="AV423">
            <v>-4.9407653681507346</v>
          </cell>
          <cell r="AW423">
            <v>-2.1973899159348553</v>
          </cell>
          <cell r="AX423">
            <v>1.4134837490384911</v>
          </cell>
          <cell r="AY423">
            <v>-2.8108098603574438</v>
          </cell>
          <cell r="AZ423">
            <v>3.691356864995976</v>
          </cell>
          <cell r="BA423">
            <v>5.2288266326734556</v>
          </cell>
          <cell r="BB423">
            <v>4.2563604824085166</v>
          </cell>
          <cell r="BC423">
            <v>-0.5814509825286085</v>
          </cell>
          <cell r="BD423">
            <v>0.4444299051801659</v>
          </cell>
          <cell r="BE423">
            <v>-0.21419530240808227</v>
          </cell>
          <cell r="BF423" t="str">
            <v>.</v>
          </cell>
          <cell r="BG423"/>
        </row>
        <row r="424">
          <cell r="D424">
            <v>5288729.0363344466</v>
          </cell>
          <cell r="E424">
            <v>5466299.3592832321</v>
          </cell>
          <cell r="F424">
            <v>5754946.1892075958</v>
          </cell>
          <cell r="G424">
            <v>6086870.5188094862</v>
          </cell>
          <cell r="H424">
            <v>6077571.4712025048</v>
          </cell>
          <cell r="I424">
            <v>6075343.9722332871</v>
          </cell>
          <cell r="J424">
            <v>6405792.6036958396</v>
          </cell>
          <cell r="K424">
            <v>6693566.7233358389</v>
          </cell>
          <cell r="L424">
            <v>7051315.8230076563</v>
          </cell>
          <cell r="M424">
            <v>7278106.0003521005</v>
          </cell>
          <cell r="N424">
            <v>7277753.9130362291</v>
          </cell>
          <cell r="O424">
            <v>7469800.5726765068</v>
          </cell>
          <cell r="P424">
            <v>7323815.4107803348</v>
          </cell>
          <cell r="Q424">
            <v>7643992.1740133883</v>
          </cell>
          <cell r="R424">
            <v>8186628.7887560921</v>
          </cell>
          <cell r="S424">
            <v>8532784.3220261484</v>
          </cell>
          <cell r="T424">
            <v>8816654.503700098</v>
          </cell>
          <cell r="U424">
            <v>9127470.7026775386</v>
          </cell>
          <cell r="V424">
            <v>9511121.4559730384</v>
          </cell>
          <cell r="W424">
            <v>9847086.0851068459</v>
          </cell>
          <cell r="X424">
            <v>10015266.09435343</v>
          </cell>
          <cell r="Y424">
            <v>9983965.9122902844</v>
          </cell>
          <cell r="Z424">
            <v>10309449.19371416</v>
          </cell>
          <cell r="AA424">
            <v>10592275.977014031</v>
          </cell>
          <cell r="AB424">
            <v>11023796.915508438</v>
          </cell>
          <cell r="AC424">
            <v>11319636.387563452</v>
          </cell>
          <cell r="AD424">
            <v>11722833.625465246</v>
          </cell>
          <cell r="AE424">
            <v>12242298.844985798</v>
          </cell>
          <cell r="AF424">
            <v>12783918.505330324</v>
          </cell>
          <cell r="AG424">
            <v>13396544.822175056</v>
          </cell>
          <cell r="AH424">
            <v>13962954.884168753</v>
          </cell>
          <cell r="AI424">
            <v>14112724.950407688</v>
          </cell>
          <cell r="AJ424">
            <v>14375857.266934276</v>
          </cell>
          <cell r="AK424">
            <v>14772274.320809452</v>
          </cell>
          <cell r="AL424">
            <v>15323242.152127977</v>
          </cell>
          <cell r="AM424">
            <v>15856973.341921832</v>
          </cell>
          <cell r="AN424">
            <v>16306155.220746079</v>
          </cell>
          <cell r="AO424">
            <v>16615006.560928464</v>
          </cell>
          <cell r="AP424">
            <v>16610467.799748011</v>
          </cell>
          <cell r="AQ424">
            <v>16182442.839136971</v>
          </cell>
          <cell r="AR424">
            <v>16605457.164045816</v>
          </cell>
          <cell r="AS424">
            <v>16888639.587328825</v>
          </cell>
          <cell r="AT424">
            <v>17260170.066971734</v>
          </cell>
          <cell r="AU424">
            <v>17588832.819918606</v>
          </cell>
          <cell r="AV424">
            <v>18027110.740166083</v>
          </cell>
          <cell r="AW424">
            <v>18512905.711930063</v>
          </cell>
          <cell r="AX424">
            <v>18800282.969236586</v>
          </cell>
          <cell r="AY424">
            <v>19232265.763608653</v>
          </cell>
          <cell r="AZ424">
            <v>19774322.86864895</v>
          </cell>
          <cell r="BA424">
            <v>20300996.570939694</v>
          </cell>
          <cell r="BB424">
            <v>20728458.85622127</v>
          </cell>
          <cell r="BC424">
            <v>21087321.991134837</v>
          </cell>
          <cell r="BD424">
            <v>21403468.96208987</v>
          </cell>
          <cell r="BE424">
            <v>21702419.092829108</v>
          </cell>
          <cell r="BF424">
            <v>21964572.451638978</v>
          </cell>
          <cell r="BG424"/>
        </row>
        <row r="425">
          <cell r="D425">
            <v>23322.079319216366</v>
          </cell>
          <cell r="E425">
            <v>23802.322614058139</v>
          </cell>
          <cell r="F425">
            <v>24790.579521022813</v>
          </cell>
          <cell r="G425">
            <v>25964.468474245965</v>
          </cell>
          <cell r="H425">
            <v>25675.615603941551</v>
          </cell>
          <cell r="I425">
            <v>25406.638335791242</v>
          </cell>
          <cell r="J425">
            <v>26521.088764179596</v>
          </cell>
          <cell r="K425">
            <v>27430.981824887756</v>
          </cell>
          <cell r="L425">
            <v>28595.04776397028</v>
          </cell>
          <cell r="M425">
            <v>29193.284260792767</v>
          </cell>
          <cell r="N425">
            <v>28852.306597847804</v>
          </cell>
          <cell r="O425">
            <v>29313.117335188756</v>
          </cell>
          <cell r="P425">
            <v>28460.24466735782</v>
          </cell>
          <cell r="Q425">
            <v>29433.994352238307</v>
          </cell>
          <cell r="R425">
            <v>31246.549183739698</v>
          </cell>
          <cell r="S425">
            <v>32278.589502132672</v>
          </cell>
          <cell r="T425">
            <v>33048.002745134945</v>
          </cell>
          <cell r="U425">
            <v>33894.62745231494</v>
          </cell>
          <cell r="V425">
            <v>34986.298872944768</v>
          </cell>
          <cell r="W425">
            <v>35851.418229427363</v>
          </cell>
          <cell r="X425">
            <v>36042.714344946056</v>
          </cell>
          <cell r="Y425">
            <v>35458.526814964192</v>
          </cell>
          <cell r="Z425">
            <v>36136.32179452425</v>
          </cell>
          <cell r="AA425">
            <v>36655.689500035478</v>
          </cell>
          <cell r="AB425">
            <v>37693.908206210523</v>
          </cell>
          <cell r="AC425">
            <v>38256.191455905602</v>
          </cell>
          <cell r="AD425">
            <v>39164.333924578219</v>
          </cell>
          <cell r="AE425">
            <v>40421.776595825788</v>
          </cell>
          <cell r="AF425">
            <v>41735.343346476679</v>
          </cell>
          <cell r="AG425">
            <v>43252.431809677357</v>
          </cell>
          <cell r="AH425">
            <v>44598.149141026122</v>
          </cell>
          <cell r="AI425">
            <v>44625.838680162007</v>
          </cell>
          <cell r="AJ425">
            <v>45021.149931551816</v>
          </cell>
          <cell r="AK425">
            <v>45838.529674263133</v>
          </cell>
          <cell r="AL425">
            <v>47119.440232626737</v>
          </cell>
          <cell r="AM425">
            <v>48309.765129152365</v>
          </cell>
          <cell r="AN425">
            <v>49205.554733246041</v>
          </cell>
          <cell r="AO425">
            <v>49658.710925673819</v>
          </cell>
          <cell r="AP425">
            <v>49174.126340036797</v>
          </cell>
          <cell r="AQ425">
            <v>47474.141695325059</v>
          </cell>
          <cell r="AR425">
            <v>48298.877652377625</v>
          </cell>
          <cell r="AS425">
            <v>48746.742919358723</v>
          </cell>
          <cell r="AT425">
            <v>49438.007152863676</v>
          </cell>
          <cell r="AU425">
            <v>50007.859402795475</v>
          </cell>
          <cell r="AV425">
            <v>50863.357917165216</v>
          </cell>
          <cell r="AW425">
            <v>51856.077953423825</v>
          </cell>
          <cell r="AX425">
            <v>52273.015518580905</v>
          </cell>
          <cell r="AY425">
            <v>53067.543090586594</v>
          </cell>
          <cell r="AZ425">
            <v>54167.689046846921</v>
          </cell>
          <cell r="BA425">
            <v>55207.817099224856</v>
          </cell>
          <cell r="BB425">
            <v>55963.703032175443</v>
          </cell>
          <cell r="BC425">
            <v>56558.225254300341</v>
          </cell>
          <cell r="BD425">
            <v>57029.331729350401</v>
          </cell>
          <cell r="BE425">
            <v>57446.944398137719</v>
          </cell>
          <cell r="BF425">
            <v>57722.592628997969</v>
          </cell>
          <cell r="BG425"/>
        </row>
        <row r="426">
          <cell r="D426">
            <v>2252.394507461127</v>
          </cell>
          <cell r="E426">
            <v>2042.5040972457821</v>
          </cell>
          <cell r="F426">
            <v>1883.2003508521382</v>
          </cell>
          <cell r="G426">
            <v>1713.1291710223761</v>
          </cell>
          <cell r="H426">
            <v>1670.2932307153853</v>
          </cell>
          <cell r="I426">
            <v>1634.2739062286221</v>
          </cell>
          <cell r="J426">
            <v>1555.5456508635193</v>
          </cell>
          <cell r="K426">
            <v>1539.6871249204723</v>
          </cell>
          <cell r="L426">
            <v>1537.0960066341618</v>
          </cell>
          <cell r="M426">
            <v>1564.752128343569</v>
          </cell>
          <cell r="N426">
            <v>1603.6694766906462</v>
          </cell>
          <cell r="O426">
            <v>1663.4626712614461</v>
          </cell>
          <cell r="P426">
            <v>1746.211386703789</v>
          </cell>
          <cell r="Q426">
            <v>1849.1099452372803</v>
          </cell>
          <cell r="R426">
            <v>1907.3788646545597</v>
          </cell>
          <cell r="S426">
            <v>2021.1112432239538</v>
          </cell>
          <cell r="T426">
            <v>2112.7319257144559</v>
          </cell>
          <cell r="U426">
            <v>2088.531488688187</v>
          </cell>
          <cell r="V426">
            <v>2036.690589508501</v>
          </cell>
          <cell r="W426">
            <v>2006.8328874903204</v>
          </cell>
          <cell r="X426">
            <v>1946.4023153992241</v>
          </cell>
          <cell r="Y426">
            <v>1698.905321779047</v>
          </cell>
          <cell r="Z426">
            <v>1752.2274271480608</v>
          </cell>
          <cell r="AA426">
            <v>1667.1823386898086</v>
          </cell>
          <cell r="AB426">
            <v>1562.3228403110886</v>
          </cell>
          <cell r="AC426">
            <v>1468.9178196702464</v>
          </cell>
          <cell r="AD426">
            <v>1383.2841056725624</v>
          </cell>
          <cell r="AE426">
            <v>1350.1948938361002</v>
          </cell>
          <cell r="AF426">
            <v>1295.7610868109259</v>
          </cell>
          <cell r="AG426">
            <v>1292.2880654350447</v>
          </cell>
          <cell r="AH426">
            <v>1328.4731183271429</v>
          </cell>
          <cell r="AI426">
            <v>1326.1079855844525</v>
          </cell>
          <cell r="AJ426">
            <v>1450.6143629633382</v>
          </cell>
          <cell r="AK426">
            <v>1632.8070245454885</v>
          </cell>
          <cell r="AL426">
            <v>1750.5545363857511</v>
          </cell>
          <cell r="AM426">
            <v>1803.1024848189047</v>
          </cell>
          <cell r="AN426">
            <v>1903.5859308835309</v>
          </cell>
          <cell r="AO426">
            <v>1936.7952911508607</v>
          </cell>
          <cell r="AP426">
            <v>2301.3987991628196</v>
          </cell>
          <cell r="AQ426">
            <v>2328.8484636646526</v>
          </cell>
          <cell r="AR426">
            <v>2149.7952058786309</v>
          </cell>
          <cell r="AS426">
            <v>2154.5641724444899</v>
          </cell>
          <cell r="AT426">
            <v>2019.224397681922</v>
          </cell>
          <cell r="AU426">
            <v>1882.4473535753241</v>
          </cell>
          <cell r="AV426">
            <v>1775.8031012840763</v>
          </cell>
          <cell r="AW426">
            <v>1724.2150473398699</v>
          </cell>
          <cell r="AX426">
            <v>1735.702239125498</v>
          </cell>
          <cell r="AY426">
            <v>1674.0890207215018</v>
          </cell>
          <cell r="AZ426">
            <v>1723.301487863592</v>
          </cell>
          <cell r="BA426">
            <v>1800.2819272670956</v>
          </cell>
          <cell r="BB426">
            <v>1863.37083346962</v>
          </cell>
          <cell r="BC426">
            <v>1840.3550958462815</v>
          </cell>
          <cell r="BD426">
            <v>1836.3998889057934</v>
          </cell>
          <cell r="BE426">
            <v>1820.4581274218481</v>
          </cell>
          <cell r="BF426" t="str">
            <v>.</v>
          </cell>
          <cell r="BG426"/>
        </row>
        <row r="427">
          <cell r="D427">
            <v>3384699</v>
          </cell>
          <cell r="E427">
            <v>2800927</v>
          </cell>
          <cell r="F427">
            <v>2593620</v>
          </cell>
          <cell r="G427">
            <v>2406787</v>
          </cell>
          <cell r="H427">
            <v>2287610</v>
          </cell>
          <cell r="I427">
            <v>2224219</v>
          </cell>
          <cell r="J427">
            <v>2176033</v>
          </cell>
          <cell r="K427">
            <v>2153443</v>
          </cell>
          <cell r="L427">
            <v>2138970</v>
          </cell>
          <cell r="M427">
            <v>2112315</v>
          </cell>
          <cell r="N427">
            <v>2131791</v>
          </cell>
          <cell r="O427">
            <v>2181601</v>
          </cell>
          <cell r="P427">
            <v>2250198</v>
          </cell>
          <cell r="Q427">
            <v>2282074</v>
          </cell>
          <cell r="R427">
            <v>2304047</v>
          </cell>
          <cell r="S427">
            <v>2327034</v>
          </cell>
          <cell r="T427">
            <v>2353686</v>
          </cell>
          <cell r="U427">
            <v>2364627</v>
          </cell>
          <cell r="V427">
            <v>2333589</v>
          </cell>
          <cell r="W427">
            <v>2328837</v>
          </cell>
          <cell r="X427">
            <v>2268054</v>
          </cell>
          <cell r="Y427">
            <v>2200722</v>
          </cell>
          <cell r="Z427">
            <v>2000578</v>
          </cell>
          <cell r="AA427">
            <v>1891411</v>
          </cell>
          <cell r="AB427">
            <v>1789610</v>
          </cell>
          <cell r="AC427">
            <v>1689699</v>
          </cell>
          <cell r="AD427">
            <v>1641039</v>
          </cell>
          <cell r="AE427">
            <v>1600278</v>
          </cell>
          <cell r="AF427">
            <v>1565300</v>
          </cell>
          <cell r="AG427">
            <v>1545610</v>
          </cell>
          <cell r="AH427">
            <v>1541814</v>
          </cell>
          <cell r="AI427">
            <v>1545833</v>
          </cell>
          <cell r="AJ427">
            <v>1567132</v>
          </cell>
          <cell r="AK427">
            <v>1484075</v>
          </cell>
          <cell r="AL427">
            <v>1475732</v>
          </cell>
          <cell r="AM427">
            <v>1439317</v>
          </cell>
          <cell r="AN427">
            <v>1442107</v>
          </cell>
          <cell r="AO427">
            <v>1395279</v>
          </cell>
          <cell r="AP427">
            <v>1460486</v>
          </cell>
          <cell r="AQ427">
            <v>1477800</v>
          </cell>
          <cell r="AR427">
            <v>1488254</v>
          </cell>
          <cell r="AS427">
            <v>1492859</v>
          </cell>
          <cell r="AT427">
            <v>1467275</v>
          </cell>
          <cell r="AU427">
            <v>1449867</v>
          </cell>
          <cell r="AV427">
            <v>1404082</v>
          </cell>
          <cell r="AW427">
            <v>1384431</v>
          </cell>
          <cell r="AX427">
            <v>1371951</v>
          </cell>
          <cell r="AY427">
            <v>1378556</v>
          </cell>
          <cell r="AZ427">
            <v>1393674</v>
          </cell>
          <cell r="BA427">
            <v>1409694</v>
          </cell>
          <cell r="BB427">
            <v>1417254</v>
          </cell>
          <cell r="BC427">
            <v>1424914</v>
          </cell>
          <cell r="BD427">
            <v>1432569</v>
          </cell>
          <cell r="BE427">
            <v>1440069</v>
          </cell>
          <cell r="BF427" t="str">
            <v>.</v>
          </cell>
          <cell r="BG427"/>
        </row>
        <row r="428">
          <cell r="D428">
            <v>25.205542355942828</v>
          </cell>
          <cell r="E428">
            <v>22.70552225982998</v>
          </cell>
          <cell r="F428">
            <v>20.651441604409648</v>
          </cell>
          <cell r="G428">
            <v>19.829237551640166</v>
          </cell>
          <cell r="H428">
            <v>17.366498425786443</v>
          </cell>
          <cell r="I428">
            <v>16.6645278796978</v>
          </cell>
          <cell r="J428">
            <v>16.09233403785451</v>
          </cell>
          <cell r="K428">
            <v>17.031270616864109</v>
          </cell>
          <cell r="L428">
            <v>17.248246349069621</v>
          </cell>
          <cell r="M428">
            <v>19.823922522326367</v>
          </cell>
          <cell r="N428">
            <v>19.35712804766807</v>
          </cell>
          <cell r="O428">
            <v>20.099942657472344</v>
          </cell>
          <cell r="P428">
            <v>21.208699512590623</v>
          </cell>
          <cell r="Q428">
            <v>23.433262386833796</v>
          </cell>
          <cell r="R428">
            <v>25.073353473785925</v>
          </cell>
          <cell r="S428">
            <v>25.460368538072746</v>
          </cell>
          <cell r="T428">
            <v>25.622635274651532</v>
          </cell>
          <cell r="U428">
            <v>26.353479622835184</v>
          </cell>
          <cell r="V428">
            <v>24.598682001517354</v>
          </cell>
          <cell r="W428">
            <v>25.014297055011951</v>
          </cell>
          <cell r="X428">
            <v>24.530770734964914</v>
          </cell>
          <cell r="Y428">
            <v>26.986529669916287</v>
          </cell>
          <cell r="Z428">
            <v>22.741050040266941</v>
          </cell>
          <cell r="AA428">
            <v>21.877594405494339</v>
          </cell>
          <cell r="AB428">
            <v>28.727294300911083</v>
          </cell>
          <cell r="AC428">
            <v>27.353634433683577</v>
          </cell>
          <cell r="AD428">
            <v>26.440314842395601</v>
          </cell>
          <cell r="AE428">
            <v>25.529941889593786</v>
          </cell>
          <cell r="AF428">
            <v>25.04282181688518</v>
          </cell>
          <cell r="AG428">
            <v>24.257664909953849</v>
          </cell>
          <cell r="AH428">
            <v>21.573023008849479</v>
          </cell>
          <cell r="AI428">
            <v>25.121066431617969</v>
          </cell>
          <cell r="AJ428">
            <v>26.966932600783405</v>
          </cell>
          <cell r="AK428">
            <v>24.168335461541819</v>
          </cell>
          <cell r="AL428">
            <v>24.298760689740789</v>
          </cell>
          <cell r="AM428">
            <v>24.164487040411395</v>
          </cell>
          <cell r="AN428">
            <v>23.477168051220659</v>
          </cell>
          <cell r="AO428">
            <v>24.296942594547279</v>
          </cell>
          <cell r="AP428">
            <v>25.751533643169562</v>
          </cell>
          <cell r="AQ428">
            <v>23.787348460600398</v>
          </cell>
          <cell r="AR428">
            <v>23.730616280375639</v>
          </cell>
          <cell r="AS428">
            <v>26.509438679019276</v>
          </cell>
          <cell r="AT428">
            <v>26.44200037819181</v>
          </cell>
          <cell r="AU428">
            <v>25.445737906362279</v>
          </cell>
          <cell r="AV428">
            <v>25.598529765925651</v>
          </cell>
          <cell r="AW428">
            <v>24.881342089515574</v>
          </cell>
          <cell r="AX428">
            <v>24.563332951664915</v>
          </cell>
          <cell r="AY428">
            <v>25.081957198580827</v>
          </cell>
          <cell r="AZ428">
            <v>24.808175368657899</v>
          </cell>
          <cell r="BA428">
            <v>26.277491282101202</v>
          </cell>
          <cell r="BB428">
            <v>27.271224589183131</v>
          </cell>
          <cell r="BC428">
            <v>27.330867566013396</v>
          </cell>
          <cell r="BD428">
            <v>26.523131113221794</v>
          </cell>
          <cell r="BE428">
            <v>26.481374671831563</v>
          </cell>
          <cell r="BF428" t="str">
            <v>.</v>
          </cell>
          <cell r="BG428"/>
        </row>
        <row r="429">
          <cell r="D429">
            <v>106646.63392905334</v>
          </cell>
          <cell r="E429">
            <v>107991.39853448587</v>
          </cell>
          <cell r="F429">
            <v>113899.52833468374</v>
          </cell>
          <cell r="G429">
            <v>119444.30710247255</v>
          </cell>
          <cell r="H429">
            <v>130341.7013607753</v>
          </cell>
          <cell r="I429">
            <v>148187.90602071711</v>
          </cell>
          <cell r="J429">
            <v>151296.53419228739</v>
          </cell>
          <cell r="K429">
            <v>165510.69260816695</v>
          </cell>
          <cell r="L429">
            <v>187105.92985570215</v>
          </cell>
          <cell r="M429">
            <v>215375.72067371424</v>
          </cell>
          <cell r="N429">
            <v>250224.98216520215</v>
          </cell>
          <cell r="O429">
            <v>266826.58330607659</v>
          </cell>
          <cell r="P429">
            <v>296736.48302699294</v>
          </cell>
          <cell r="Q429">
            <v>316676.41701242467</v>
          </cell>
          <cell r="R429">
            <v>329613.15170696157</v>
          </cell>
          <cell r="S429">
            <v>357948.97336522688</v>
          </cell>
          <cell r="T429">
            <v>409051.11776193575</v>
          </cell>
          <cell r="U429">
            <v>444179.11440832232</v>
          </cell>
          <cell r="V429">
            <v>458860.82061961794</v>
          </cell>
          <cell r="W429">
            <v>468962.86630694009</v>
          </cell>
          <cell r="X429">
            <v>503905.82922146813</v>
          </cell>
          <cell r="Y429">
            <v>479700.99449953664</v>
          </cell>
          <cell r="Z429">
            <v>509141.84755726566</v>
          </cell>
          <cell r="AA429">
            <v>480765.32772730361</v>
          </cell>
          <cell r="AB429">
            <v>469654.48803156172</v>
          </cell>
          <cell r="AC429">
            <v>472284.2114730727</v>
          </cell>
          <cell r="AD429">
            <v>466680.68956790934</v>
          </cell>
          <cell r="AE429">
            <v>456878.50846885401</v>
          </cell>
          <cell r="AF429">
            <v>456989.36314458482</v>
          </cell>
          <cell r="AG429">
            <v>469405.95713460463</v>
          </cell>
          <cell r="AH429">
            <v>474633.13927640655</v>
          </cell>
          <cell r="AI429">
            <v>481574.53864552092</v>
          </cell>
          <cell r="AJ429">
            <v>539540.1312349576</v>
          </cell>
          <cell r="AK429">
            <v>633878.97149322578</v>
          </cell>
          <cell r="AL429">
            <v>715669.3391445087</v>
          </cell>
          <cell r="AM429">
            <v>766212.75027352967</v>
          </cell>
          <cell r="AN429">
            <v>832701.29801698413</v>
          </cell>
          <cell r="AO429">
            <v>891086.02650928462</v>
          </cell>
          <cell r="AP429">
            <v>1062492.0032119479</v>
          </cell>
          <cell r="AQ429">
            <v>1061006.8119790393</v>
          </cell>
          <cell r="AR429">
            <v>1013419.822685667</v>
          </cell>
          <cell r="AS429">
            <v>1044308.3862839857</v>
          </cell>
          <cell r="AT429">
            <v>997458.67438814393</v>
          </cell>
          <cell r="AU429">
            <v>968511.73182030115</v>
          </cell>
          <cell r="AV429">
            <v>942521.76771272079</v>
          </cell>
          <cell r="AW429">
            <v>895273.52580580825</v>
          </cell>
          <cell r="AX429">
            <v>911095.62863966683</v>
          </cell>
          <cell r="AY429">
            <v>917074.69897453068</v>
          </cell>
          <cell r="AZ429">
            <v>987427.32298551209</v>
          </cell>
          <cell r="BA429" t="str">
            <v>.</v>
          </cell>
          <cell r="BB429" t="str">
            <v>.</v>
          </cell>
          <cell r="BC429" t="str">
            <v>.</v>
          </cell>
          <cell r="BD429" t="str">
            <v>.</v>
          </cell>
          <cell r="BE429" t="str">
            <v>.</v>
          </cell>
          <cell r="BF429" t="str">
            <v>.</v>
          </cell>
          <cell r="BG429"/>
        </row>
        <row r="430">
          <cell r="D430">
            <v>727233.54067746853</v>
          </cell>
          <cell r="E430">
            <v>693864.64925495372</v>
          </cell>
          <cell r="F430">
            <v>668752.35440519755</v>
          </cell>
          <cell r="G430">
            <v>635289.76782770839</v>
          </cell>
          <cell r="H430">
            <v>632566.32430281304</v>
          </cell>
          <cell r="I430">
            <v>634242.64142301283</v>
          </cell>
          <cell r="J430">
            <v>620672.31314024772</v>
          </cell>
          <cell r="K430">
            <v>626060.46875575045</v>
          </cell>
          <cell r="L430">
            <v>630943.13440360664</v>
          </cell>
          <cell r="M430">
            <v>647564.1399188193</v>
          </cell>
          <cell r="N430">
            <v>668576.35038185026</v>
          </cell>
          <cell r="O430">
            <v>696154.53397197975</v>
          </cell>
          <cell r="P430">
            <v>742861.1622904226</v>
          </cell>
          <cell r="Q430">
            <v>776211.40990709257</v>
          </cell>
          <cell r="R430">
            <v>800077.66283352685</v>
          </cell>
          <cell r="S430">
            <v>838437.94224178186</v>
          </cell>
          <cell r="T430">
            <v>866358.17657661636</v>
          </cell>
          <cell r="U430">
            <v>872088.24908528081</v>
          </cell>
          <cell r="V430">
            <v>861225.01054393256</v>
          </cell>
          <cell r="W430">
            <v>861445.19584159378</v>
          </cell>
          <cell r="X430">
            <v>851567.93630319834</v>
          </cell>
          <cell r="Y430">
            <v>783865.66492801276</v>
          </cell>
          <cell r="Z430">
            <v>793834.07196113456</v>
          </cell>
          <cell r="AA430">
            <v>768721.8680683705</v>
          </cell>
          <cell r="AB430">
            <v>736133.99608636287</v>
          </cell>
          <cell r="AC430">
            <v>700230.61151869094</v>
          </cell>
          <cell r="AD430">
            <v>680015.02064475277</v>
          </cell>
          <cell r="AE430">
            <v>672451.28398464108</v>
          </cell>
          <cell r="AF430">
            <v>663177.9823040046</v>
          </cell>
          <cell r="AG430">
            <v>681246.60832090385</v>
          </cell>
          <cell r="AH430">
            <v>701315.09272910538</v>
          </cell>
          <cell r="AI430">
            <v>703487.96522675548</v>
          </cell>
          <cell r="AJ430">
            <v>746717.99429299869</v>
          </cell>
          <cell r="AK430">
            <v>808734.18117308617</v>
          </cell>
          <cell r="AL430">
            <v>856090.32211830572</v>
          </cell>
          <cell r="AM430">
            <v>878715.28496100171</v>
          </cell>
          <cell r="AN430">
            <v>917608.28135594504</v>
          </cell>
          <cell r="AO430">
            <v>927592.81239092431</v>
          </cell>
          <cell r="AP430">
            <v>1064170.5293737045</v>
          </cell>
          <cell r="AQ430">
            <v>1071335.5215217152</v>
          </cell>
          <cell r="AR430">
            <v>1013419.822685667</v>
          </cell>
          <cell r="AS430">
            <v>1012124.3408991988</v>
          </cell>
          <cell r="AT430">
            <v>965518.02869703388</v>
          </cell>
          <cell r="AU430">
            <v>919561.61407905899</v>
          </cell>
          <cell r="AV430">
            <v>883548.51709545625</v>
          </cell>
          <cell r="AW430">
            <v>871005.04280733177</v>
          </cell>
          <cell r="AX430">
            <v>887940.62856202305</v>
          </cell>
          <cell r="AY430">
            <v>882113.83585571812</v>
          </cell>
          <cell r="AZ430">
            <v>918712.06637348747</v>
          </cell>
          <cell r="BA430" t="str">
            <v>.</v>
          </cell>
          <cell r="BB430" t="str">
            <v>.</v>
          </cell>
          <cell r="BC430" t="str">
            <v>.</v>
          </cell>
          <cell r="BD430" t="str">
            <v>.</v>
          </cell>
          <cell r="BE430" t="str">
            <v>.</v>
          </cell>
          <cell r="BF430" t="str">
            <v>.</v>
          </cell>
          <cell r="BG430"/>
        </row>
        <row r="431">
          <cell r="D431">
            <v>6.7271021895679013</v>
          </cell>
          <cell r="E431">
            <v>6.1981285191526698</v>
          </cell>
          <cell r="F431">
            <v>5.6980729834601167</v>
          </cell>
          <cell r="G431">
            <v>5.116290480082645</v>
          </cell>
          <cell r="H431">
            <v>5.0473083432263568</v>
          </cell>
          <cell r="I431">
            <v>5.0807371952584566</v>
          </cell>
          <cell r="J431">
            <v>4.7240968560697283</v>
          </cell>
          <cell r="K431">
            <v>4.5961147028283342</v>
          </cell>
          <cell r="L431">
            <v>4.4359540822646348</v>
          </cell>
          <cell r="M431">
            <v>4.3973127389629756</v>
          </cell>
          <cell r="N431">
            <v>4.5102664276526738</v>
          </cell>
          <cell r="O431">
            <v>4.6252654181347328</v>
          </cell>
          <cell r="P431">
            <v>4.7506496442807462</v>
          </cell>
          <cell r="Q431">
            <v>4.8153071748949525</v>
          </cell>
          <cell r="R431">
            <v>4.7375990177603446</v>
          </cell>
          <cell r="S431">
            <v>4.7980904647000484</v>
          </cell>
          <cell r="T431">
            <v>4.8085711065285794</v>
          </cell>
          <cell r="U431">
            <v>4.6853362304891899</v>
          </cell>
          <cell r="V431">
            <v>4.439944181389631</v>
          </cell>
          <cell r="W431">
            <v>4.2883947802362963</v>
          </cell>
          <cell r="X431">
            <v>4.1374945033036354</v>
          </cell>
          <cell r="Y431">
            <v>3.7227115667895534</v>
          </cell>
          <cell r="Z431">
            <v>3.686910024476453</v>
          </cell>
          <cell r="AA431">
            <v>3.5216800098095153</v>
          </cell>
          <cell r="AB431">
            <v>3.2659950063595873</v>
          </cell>
          <cell r="AC431">
            <v>3.0262516628760441</v>
          </cell>
          <cell r="AD431">
            <v>2.8601244811016624</v>
          </cell>
          <cell r="AE431">
            <v>2.7258280510109314</v>
          </cell>
          <cell r="AF431">
            <v>2.5945389637236551</v>
          </cell>
          <cell r="AG431">
            <v>2.518107659157784</v>
          </cell>
          <cell r="AH431">
            <v>2.4904654026514241</v>
          </cell>
          <cell r="AI431">
            <v>2.4614768367179898</v>
          </cell>
          <cell r="AJ431">
            <v>2.5716998361014296</v>
          </cell>
          <cell r="AK431">
            <v>2.7299864892394154</v>
          </cell>
          <cell r="AL431">
            <v>2.7705001449669062</v>
          </cell>
          <cell r="AM431">
            <v>2.7629186107865475</v>
          </cell>
          <cell r="AN431">
            <v>2.7964954604786247</v>
          </cell>
          <cell r="AO431">
            <v>2.7578260875527647</v>
          </cell>
          <cell r="AP431">
            <v>3.1558895246933178</v>
          </cell>
          <cell r="AQ431">
            <v>3.2817937802970394</v>
          </cell>
          <cell r="AR431">
            <v>3.0317148060957204</v>
          </cell>
          <cell r="AS431">
            <v>2.9714675677240221</v>
          </cell>
          <cell r="AT431">
            <v>2.8044873356575732</v>
          </cell>
          <cell r="AU431">
            <v>2.6360705474816752</v>
          </cell>
          <cell r="AV431">
            <v>2.4780651723471196</v>
          </cell>
          <cell r="AW431">
            <v>2.38532040174979</v>
          </cell>
          <cell r="AX431">
            <v>2.3898154461314833</v>
          </cell>
          <cell r="AY431">
            <v>2.3156073840595592</v>
          </cell>
          <cell r="AZ431">
            <v>2.3553845703356338</v>
          </cell>
          <cell r="BA431" t="str">
            <v>.</v>
          </cell>
          <cell r="BB431" t="str">
            <v>.</v>
          </cell>
          <cell r="BC431" t="str">
            <v>.</v>
          </cell>
          <cell r="BD431" t="str">
            <v>.</v>
          </cell>
          <cell r="BE431" t="str">
            <v>.</v>
          </cell>
          <cell r="BF431" t="str">
            <v>.</v>
          </cell>
          <cell r="BG431"/>
        </row>
        <row r="432">
          <cell r="D432" t="str">
            <v>.</v>
          </cell>
          <cell r="E432">
            <v>-4.588469804545781</v>
          </cell>
          <cell r="F432">
            <v>-3.6191921402424554</v>
          </cell>
          <cell r="G432">
            <v>-5.0037336477493977</v>
          </cell>
          <cell r="H432">
            <v>-0.42869311970942237</v>
          </cell>
          <cell r="I432">
            <v>0.26500258641610763</v>
          </cell>
          <cell r="J432">
            <v>-2.1396114667279642</v>
          </cell>
          <cell r="K432">
            <v>0.86811599316258814</v>
          </cell>
          <cell r="L432">
            <v>0.77990320289031967</v>
          </cell>
          <cell r="M432">
            <v>2.63431117780899</v>
          </cell>
          <cell r="N432">
            <v>3.2448076055701769</v>
          </cell>
          <cell r="O432">
            <v>4.1249116236879324</v>
          </cell>
          <cell r="P432">
            <v>6.7092327980618816</v>
          </cell>
          <cell r="Q432">
            <v>4.4894321186267128</v>
          </cell>
          <cell r="R432">
            <v>3.0747103974277934</v>
          </cell>
          <cell r="S432">
            <v>4.7945694762180358</v>
          </cell>
          <cell r="T432">
            <v>3.3300299197078997</v>
          </cell>
          <cell r="U432">
            <v>0.66139763709585075</v>
          </cell>
          <cell r="V432">
            <v>-1.2456581719502036</v>
          </cell>
          <cell r="W432">
            <v>2.5566523842845967E-2</v>
          </cell>
          <cell r="X432">
            <v>-1.1465917490834476</v>
          </cell>
          <cell r="Y432">
            <v>-7.9503077193221579</v>
          </cell>
          <cell r="Z432">
            <v>1.2716983890393108</v>
          </cell>
          <cell r="AA432">
            <v>-3.163407162749432</v>
          </cell>
          <cell r="AB432">
            <v>-4.2392279100754386</v>
          </cell>
          <cell r="AC432">
            <v>-4.8772892922418158</v>
          </cell>
          <cell r="AD432">
            <v>-2.8869904487742515</v>
          </cell>
          <cell r="AE432">
            <v>-1.1122896451522757</v>
          </cell>
          <cell r="AF432">
            <v>-1.379029515073138</v>
          </cell>
          <cell r="AG432">
            <v>2.7245515531329145</v>
          </cell>
          <cell r="AH432">
            <v>2.94584723990996</v>
          </cell>
          <cell r="AI432">
            <v>0.30982828120731387</v>
          </cell>
          <cell r="AJ432">
            <v>6.1450985948720227</v>
          </cell>
          <cell r="AK432">
            <v>8.3051683974490373</v>
          </cell>
          <cell r="AL432">
            <v>5.8555879110399944</v>
          </cell>
          <cell r="AM432">
            <v>2.6428242742790209</v>
          </cell>
          <cell r="AN432">
            <v>4.4261203896856616</v>
          </cell>
          <cell r="AO432">
            <v>1.0881038497413176</v>
          </cell>
          <cell r="AP432">
            <v>14.723886942455188</v>
          </cell>
          <cell r="AQ432">
            <v>0.67329360757881762</v>
          </cell>
          <cell r="AR432">
            <v>-5.4059347116377943</v>
          </cell>
          <cell r="AS432">
            <v>-0.12783268665842451</v>
          </cell>
          <cell r="AT432">
            <v>-4.6048010426029906</v>
          </cell>
          <cell r="AU432">
            <v>-4.759767632717649</v>
          </cell>
          <cell r="AV432">
            <v>-3.9163332214198432</v>
          </cell>
          <cell r="AW432">
            <v>-1.4196701194586825</v>
          </cell>
          <cell r="AX432">
            <v>1.9443728706904251</v>
          </cell>
          <cell r="AY432">
            <v>-0.6562142241132829</v>
          </cell>
          <cell r="AZ432">
            <v>4.1489237590595307</v>
          </cell>
          <cell r="BA432" t="str">
            <v>.</v>
          </cell>
          <cell r="BB432" t="str">
            <v>.</v>
          </cell>
          <cell r="BC432" t="str">
            <v>.</v>
          </cell>
          <cell r="BD432" t="str">
            <v>.</v>
          </cell>
          <cell r="BE432" t="str">
            <v>.</v>
          </cell>
          <cell r="BF432" t="str">
            <v>.</v>
          </cell>
          <cell r="BG432"/>
        </row>
        <row r="433">
          <cell r="D433">
            <v>10810502.355757739</v>
          </cell>
          <cell r="E433">
            <v>11194744.463766139</v>
          </cell>
          <cell r="F433">
            <v>11736465.228620188</v>
          </cell>
          <cell r="G433">
            <v>12416999.587901553</v>
          </cell>
          <cell r="H433">
            <v>12532745.798099229</v>
          </cell>
          <cell r="I433">
            <v>12483279.82826809</v>
          </cell>
          <cell r="J433">
            <v>13138433.272018556</v>
          </cell>
          <cell r="K433">
            <v>13621515.328381348</v>
          </cell>
          <cell r="L433">
            <v>14223391.917562382</v>
          </cell>
          <cell r="M433">
            <v>14726360.810796805</v>
          </cell>
          <cell r="N433">
            <v>14823433.628726998</v>
          </cell>
          <cell r="O433">
            <v>15051126.174132586</v>
          </cell>
          <cell r="P433">
            <v>15637043.729055978</v>
          </cell>
          <cell r="Q433">
            <v>16119665.510726757</v>
          </cell>
          <cell r="R433">
            <v>16887829.886704005</v>
          </cell>
          <cell r="S433">
            <v>17474408.796796136</v>
          </cell>
          <cell r="T433">
            <v>18016956.750423528</v>
          </cell>
          <cell r="U433">
            <v>18613141.217278812</v>
          </cell>
          <cell r="V433">
            <v>19397203.553905562</v>
          </cell>
          <cell r="W433">
            <v>20087823.999126475</v>
          </cell>
          <cell r="X433">
            <v>20581729.730958022</v>
          </cell>
          <cell r="Y433">
            <v>21056309.382679742</v>
          </cell>
          <cell r="Z433">
            <v>21531148.487244688</v>
          </cell>
          <cell r="AA433">
            <v>21828271.33433824</v>
          </cell>
          <cell r="AB433">
            <v>22539348.488070354</v>
          </cell>
          <cell r="AC433">
            <v>23138545.287182629</v>
          </cell>
          <cell r="AD433">
            <v>23775714.138946313</v>
          </cell>
          <cell r="AE433">
            <v>24669614.935367923</v>
          </cell>
          <cell r="AF433">
            <v>25560532.779674217</v>
          </cell>
          <cell r="AG433">
            <v>27053911.13216963</v>
          </cell>
          <cell r="AH433">
            <v>28160001.419110835</v>
          </cell>
          <cell r="AI433">
            <v>28579914.087867312</v>
          </cell>
          <cell r="AJ433">
            <v>29035970.054148555</v>
          </cell>
          <cell r="AK433">
            <v>29624109.289947532</v>
          </cell>
          <cell r="AL433">
            <v>30900208.529984821</v>
          </cell>
          <cell r="AM433">
            <v>31803878.750914387</v>
          </cell>
          <cell r="AN433">
            <v>32812793.524037935</v>
          </cell>
          <cell r="AO433">
            <v>33634927.76348526</v>
          </cell>
          <cell r="AP433">
            <v>33720145.177677542</v>
          </cell>
          <cell r="AQ433">
            <v>32644815.404115591</v>
          </cell>
          <cell r="AR433">
            <v>33427280.846075408</v>
          </cell>
          <cell r="AS433">
            <v>34061429.843383059</v>
          </cell>
          <cell r="AT433">
            <v>34427612.363264501</v>
          </cell>
          <cell r="AU433">
            <v>34883801.382233351</v>
          </cell>
          <cell r="AV433">
            <v>35654773.20592808</v>
          </cell>
          <cell r="AW433">
            <v>36515222.113070935</v>
          </cell>
          <cell r="AX433">
            <v>37155196.649154559</v>
          </cell>
          <cell r="AY433">
            <v>38094274.613568492</v>
          </cell>
          <cell r="AZ433">
            <v>39004758.626001112</v>
          </cell>
          <cell r="BA433">
            <v>39852677.846258007</v>
          </cell>
          <cell r="BB433">
            <v>40609254.730836399</v>
          </cell>
          <cell r="BC433">
            <v>41299632.508149065</v>
          </cell>
          <cell r="BD433">
            <v>41941047.550046638</v>
          </cell>
          <cell r="BE433">
            <v>42570345.82807117</v>
          </cell>
          <cell r="BF433">
            <v>43160235.600243293</v>
          </cell>
          <cell r="BG433"/>
        </row>
        <row r="434">
          <cell r="D434">
            <v>19615.121251377688</v>
          </cell>
          <cell r="E434">
            <v>20122.346856069955</v>
          </cell>
          <cell r="F434">
            <v>20907.788366720284</v>
          </cell>
          <cell r="G434">
            <v>21939.290789292176</v>
          </cell>
          <cell r="H434">
            <v>21974.542336396891</v>
          </cell>
          <cell r="I434">
            <v>21721.942307233228</v>
          </cell>
          <cell r="J434">
            <v>22705.390507361073</v>
          </cell>
          <cell r="K434">
            <v>23379.818410864667</v>
          </cell>
          <cell r="L434">
            <v>24239.229981307024</v>
          </cell>
          <cell r="M434">
            <v>24907.612127537563</v>
          </cell>
          <cell r="N434">
            <v>24869.119845266534</v>
          </cell>
          <cell r="O434">
            <v>25061.823309408337</v>
          </cell>
          <cell r="P434">
            <v>24331.240402194635</v>
          </cell>
          <cell r="Q434">
            <v>24926.288876762563</v>
          </cell>
          <cell r="R434">
            <v>25956.214385653329</v>
          </cell>
          <cell r="S434">
            <v>26688.439588065368</v>
          </cell>
          <cell r="T434">
            <v>27336.643498526206</v>
          </cell>
          <cell r="U434">
            <v>28060.979244770395</v>
          </cell>
          <cell r="V434">
            <v>29045.081504149097</v>
          </cell>
          <cell r="W434">
            <v>29850.362813827323</v>
          </cell>
          <cell r="X434">
            <v>30330.269616792662</v>
          </cell>
          <cell r="Y434">
            <v>30752.295803911653</v>
          </cell>
          <cell r="Z434">
            <v>31166.574818227284</v>
          </cell>
          <cell r="AA434">
            <v>31326.567835216105</v>
          </cell>
          <cell r="AB434">
            <v>32096.739877469452</v>
          </cell>
          <cell r="AC434">
            <v>32703.567592440511</v>
          </cell>
          <cell r="AD434">
            <v>33355.685585575571</v>
          </cell>
          <cell r="AE434">
            <v>34353.743356169085</v>
          </cell>
          <cell r="AF434">
            <v>35343.13413736027</v>
          </cell>
          <cell r="AG434">
            <v>34349.820701519304</v>
          </cell>
          <cell r="AH434">
            <v>35512.319260644545</v>
          </cell>
          <cell r="AI434">
            <v>35803.308009988425</v>
          </cell>
          <cell r="AJ434">
            <v>36116.364224385987</v>
          </cell>
          <cell r="AK434">
            <v>36586.101841064141</v>
          </cell>
          <cell r="AL434">
            <v>35970.068039684127</v>
          </cell>
          <cell r="AM434">
            <v>36774.20037112126</v>
          </cell>
          <cell r="AN434">
            <v>37697.704150900681</v>
          </cell>
          <cell r="AO434">
            <v>38385.092051769621</v>
          </cell>
          <cell r="AP434">
            <v>38225.819536996722</v>
          </cell>
          <cell r="AQ434">
            <v>36484.758281835042</v>
          </cell>
          <cell r="AR434">
            <v>37151.702625625832</v>
          </cell>
          <cell r="AS434">
            <v>37663.851644206152</v>
          </cell>
          <cell r="AT434">
            <v>37871.511676388349</v>
          </cell>
          <cell r="AU434">
            <v>38188.552568102335</v>
          </cell>
          <cell r="AV434">
            <v>38837.688604662115</v>
          </cell>
          <cell r="AW434">
            <v>39574.333829068462</v>
          </cell>
          <cell r="AX434">
            <v>40060.741195559654</v>
          </cell>
          <cell r="AY434">
            <v>40848.325234993899</v>
          </cell>
          <cell r="AZ434">
            <v>41602.563018668836</v>
          </cell>
          <cell r="BA434">
            <v>42293.672417171219</v>
          </cell>
          <cell r="BB434">
            <v>42894.539871553716</v>
          </cell>
          <cell r="BC434">
            <v>43431.056457811719</v>
          </cell>
          <cell r="BD434">
            <v>43913.352482699396</v>
          </cell>
          <cell r="BE434">
            <v>44379.345697338671</v>
          </cell>
          <cell r="BF434">
            <v>44803.064253440578</v>
          </cell>
          <cell r="BG434"/>
        </row>
        <row r="435">
          <cell r="D435">
            <v>1319.5292511878274</v>
          </cell>
          <cell r="E435">
            <v>1247.2089192088927</v>
          </cell>
          <cell r="F435">
            <v>1191.3410403631055</v>
          </cell>
          <cell r="G435">
            <v>1122.4778460502041</v>
          </cell>
          <cell r="H435">
            <v>1109.1229087307684</v>
          </cell>
          <cell r="I435">
            <v>1103.6348023361816</v>
          </cell>
          <cell r="J435">
            <v>1072.6246391165992</v>
          </cell>
          <cell r="K435">
            <v>1074.5632714763167</v>
          </cell>
          <cell r="L435">
            <v>1075.2411118653022</v>
          </cell>
          <cell r="M435">
            <v>1095.2656010556964</v>
          </cell>
          <cell r="N435">
            <v>1121.663563233765</v>
          </cell>
          <cell r="O435">
            <v>1159.1758466840936</v>
          </cell>
          <cell r="P435">
            <v>1155.8919856159525</v>
          </cell>
          <cell r="Q435">
            <v>1200.27737671779</v>
          </cell>
          <cell r="R435">
            <v>1229.7013577824812</v>
          </cell>
          <cell r="S435">
            <v>1280.5354750521974</v>
          </cell>
          <cell r="T435">
            <v>1314.5019407648549</v>
          </cell>
          <cell r="U435">
            <v>1314.751227185279</v>
          </cell>
          <cell r="V435">
            <v>1289.5854062233434</v>
          </cell>
          <cell r="W435">
            <v>1280.1014007897672</v>
          </cell>
          <cell r="X435">
            <v>1254.913238231969</v>
          </cell>
          <cell r="Y435">
            <v>1144.8192729455575</v>
          </cell>
          <cell r="Z435">
            <v>1149.0835712591756</v>
          </cell>
          <cell r="AA435">
            <v>1103.2214772122229</v>
          </cell>
          <cell r="AB435">
            <v>1048.2779216023785</v>
          </cell>
          <cell r="AC435">
            <v>989.69225808602221</v>
          </cell>
          <cell r="AD435">
            <v>954.01412927234537</v>
          </cell>
          <cell r="AE435">
            <v>936.42397297476111</v>
          </cell>
          <cell r="AF435">
            <v>916.9913861949284</v>
          </cell>
          <cell r="AG435">
            <v>864.96546599192357</v>
          </cell>
          <cell r="AH435">
            <v>884.42202486547035</v>
          </cell>
          <cell r="AI435">
            <v>881.29013344466182</v>
          </cell>
          <cell r="AJ435">
            <v>928.80447956432988</v>
          </cell>
          <cell r="AK435">
            <v>998.79563720042404</v>
          </cell>
          <cell r="AL435">
            <v>996.55078718414347</v>
          </cell>
          <cell r="AM435">
            <v>1016.041226021645</v>
          </cell>
          <cell r="AN435">
            <v>1054.2145852845997</v>
          </cell>
          <cell r="AO435">
            <v>1058.5940823348456</v>
          </cell>
          <cell r="AP435">
            <v>1206.3646344962513</v>
          </cell>
          <cell r="AQ435">
            <v>1197.354528049671</v>
          </cell>
          <cell r="AR435">
            <v>1126.3336692177506</v>
          </cell>
          <cell r="AS435">
            <v>1119.1691363632765</v>
          </cell>
          <cell r="AT435">
            <v>1062.1017487863903</v>
          </cell>
          <cell r="AU435">
            <v>1006.6771867573027</v>
          </cell>
          <cell r="AV435">
            <v>962.4232350567579</v>
          </cell>
          <cell r="AW435">
            <v>943.97465868133884</v>
          </cell>
          <cell r="AX435">
            <v>957.37778092624308</v>
          </cell>
          <cell r="AY435">
            <v>945.8868354061832</v>
          </cell>
          <cell r="AZ435">
            <v>979.90035020588437</v>
          </cell>
          <cell r="BA435" t="str">
            <v>.</v>
          </cell>
          <cell r="BB435" t="str">
            <v>.</v>
          </cell>
          <cell r="BC435" t="str">
            <v>.</v>
          </cell>
          <cell r="BD435" t="str">
            <v>.</v>
          </cell>
          <cell r="BE435" t="str">
            <v>.</v>
          </cell>
          <cell r="BF435" t="str">
            <v>.</v>
          </cell>
          <cell r="BG435"/>
        </row>
        <row r="436">
          <cell r="D436">
            <v>6648917</v>
          </cell>
          <cell r="E436">
            <v>6091239</v>
          </cell>
          <cell r="F436">
            <v>5855580</v>
          </cell>
          <cell r="G436">
            <v>5697356</v>
          </cell>
          <cell r="H436">
            <v>5572901</v>
          </cell>
          <cell r="I436">
            <v>5263357</v>
          </cell>
          <cell r="J436">
            <v>5274129</v>
          </cell>
          <cell r="K436">
            <v>5351596</v>
          </cell>
          <cell r="L436">
            <v>5270788</v>
          </cell>
          <cell r="M436">
            <v>5224166</v>
          </cell>
          <cell r="N436">
            <v>5277495</v>
          </cell>
          <cell r="O436">
            <v>5373567</v>
          </cell>
          <cell r="P436">
            <v>5844598</v>
          </cell>
          <cell r="Q436">
            <v>5892735</v>
          </cell>
          <cell r="R436">
            <v>5912575</v>
          </cell>
          <cell r="S436">
            <v>5927460</v>
          </cell>
          <cell r="T436">
            <v>5996339</v>
          </cell>
          <cell r="U436">
            <v>6028978</v>
          </cell>
          <cell r="V436">
            <v>5955736</v>
          </cell>
          <cell r="W436">
            <v>5859236</v>
          </cell>
          <cell r="X436">
            <v>5739555</v>
          </cell>
          <cell r="Y436">
            <v>5588712</v>
          </cell>
          <cell r="Z436">
            <v>5152213</v>
          </cell>
          <cell r="AA436">
            <v>4903278</v>
          </cell>
          <cell r="AB436">
            <v>4891337</v>
          </cell>
          <cell r="AC436">
            <v>4694954</v>
          </cell>
          <cell r="AD436">
            <v>4615570</v>
          </cell>
          <cell r="AE436">
            <v>4510577</v>
          </cell>
          <cell r="AF436">
            <v>4373810</v>
          </cell>
          <cell r="AG436">
            <v>4573615</v>
          </cell>
          <cell r="AH436">
            <v>4499281</v>
          </cell>
          <cell r="AI436">
            <v>4453100.4000000004</v>
          </cell>
          <cell r="AJ436">
            <v>4403817</v>
          </cell>
          <cell r="AK436">
            <v>3837876</v>
          </cell>
          <cell r="AL436">
            <v>3915212</v>
          </cell>
          <cell r="AM436">
            <v>3838961</v>
          </cell>
          <cell r="AN436">
            <v>3839714.4699999997</v>
          </cell>
          <cell r="AO436">
            <v>3652360.3899999997</v>
          </cell>
          <cell r="AP436">
            <v>3671022.05</v>
          </cell>
          <cell r="AQ436">
            <v>3589398.05</v>
          </cell>
          <cell r="AR436">
            <v>3571755.4299999997</v>
          </cell>
          <cell r="AS436">
            <v>3497027.0167307695</v>
          </cell>
          <cell r="AT436">
            <v>3422978</v>
          </cell>
          <cell r="AU436">
            <v>3311892.666448683</v>
          </cell>
          <cell r="AV436">
            <v>3228942.9543573</v>
          </cell>
          <cell r="AW436">
            <v>3124800.26</v>
          </cell>
          <cell r="AX436">
            <v>3089751.63</v>
          </cell>
          <cell r="AY436">
            <v>3152338.9440147076</v>
          </cell>
          <cell r="AZ436">
            <v>3184409.1514501832</v>
          </cell>
          <cell r="BA436" t="str">
            <v>.</v>
          </cell>
          <cell r="BB436" t="str">
            <v>.</v>
          </cell>
          <cell r="BC436" t="str">
            <v>.</v>
          </cell>
          <cell r="BD436" t="str">
            <v>.</v>
          </cell>
          <cell r="BE436" t="str">
            <v>.</v>
          </cell>
          <cell r="BF436" t="str">
            <v>.</v>
          </cell>
          <cell r="BG436"/>
        </row>
        <row r="438">
          <cell r="D438">
            <v>229427.52489554646</v>
          </cell>
          <cell r="E438">
            <v>238069.32922789059</v>
          </cell>
          <cell r="F438">
            <v>243940.20007646515</v>
          </cell>
          <cell r="G438">
            <v>246243.03067472586</v>
          </cell>
          <cell r="H438">
            <v>249464.19479461655</v>
          </cell>
          <cell r="I438">
            <v>256149.9248875801</v>
          </cell>
          <cell r="J438">
            <v>257980.39334189793</v>
          </cell>
          <cell r="K438">
            <v>263881.2501253807</v>
          </cell>
          <cell r="L438">
            <v>265413.12966427032</v>
          </cell>
          <cell r="M438">
            <v>270843.81842486118</v>
          </cell>
          <cell r="N438">
            <v>278128.37216338486</v>
          </cell>
          <cell r="O438">
            <v>287166.29867786221</v>
          </cell>
          <cell r="P438">
            <v>309290.26917067484</v>
          </cell>
          <cell r="Q438">
            <v>312866.37222303986</v>
          </cell>
          <cell r="R438">
            <v>318370.24688525108</v>
          </cell>
          <cell r="S438">
            <v>322642.07672454085</v>
          </cell>
          <cell r="T438">
            <v>321756.40328192181</v>
          </cell>
          <cell r="U438">
            <v>329076.00125353783</v>
          </cell>
          <cell r="V438">
            <v>327093.90066764824</v>
          </cell>
          <cell r="W438">
            <v>329694.14252167445</v>
          </cell>
          <cell r="X438">
            <v>330431.33818333963</v>
          </cell>
          <cell r="Y438">
            <v>323718.74917432951</v>
          </cell>
          <cell r="Z438">
            <v>312268.71314508247</v>
          </cell>
          <cell r="AA438">
            <v>305310.3368967477</v>
          </cell>
          <cell r="AB438">
            <v>296919.82608636323</v>
          </cell>
          <cell r="AC438">
            <v>282163.07727684203</v>
          </cell>
          <cell r="AD438">
            <v>281015.50322256098</v>
          </cell>
          <cell r="AE438">
            <v>277527.44185341289</v>
          </cell>
          <cell r="AF438">
            <v>280737.72913538624</v>
          </cell>
          <cell r="AG438">
            <v>296695.17855712451</v>
          </cell>
          <cell r="AH438">
            <v>300390.22621534416</v>
          </cell>
          <cell r="AI438">
            <v>299917.15409089811</v>
          </cell>
          <cell r="AJ438">
            <v>299350.46234494681</v>
          </cell>
          <cell r="AK438">
            <v>298742.22342859808</v>
          </cell>
          <cell r="AL438">
            <v>303401.24096324865</v>
          </cell>
          <cell r="AM438">
            <v>304087.55305505142</v>
          </cell>
          <cell r="AN438">
            <v>304673.93529480085</v>
          </cell>
          <cell r="AO438">
            <v>299110.73392084392</v>
          </cell>
          <cell r="AP438">
            <v>307370.94665706507</v>
          </cell>
          <cell r="AQ438">
            <v>299301.05186205852</v>
          </cell>
          <cell r="AR438">
            <v>292996.82268566691</v>
          </cell>
          <cell r="AS438">
            <v>286165.15010082262</v>
          </cell>
          <cell r="AT438">
            <v>279108.10546672501</v>
          </cell>
          <cell r="AU438">
            <v>274622.15947415435</v>
          </cell>
          <cell r="AV438">
            <v>272166.21051197947</v>
          </cell>
          <cell r="AW438">
            <v>277044.70783983736</v>
          </cell>
          <cell r="AX438">
            <v>284766.10523609456</v>
          </cell>
          <cell r="AY438">
            <v>301929.35075552081</v>
          </cell>
          <cell r="AZ438">
            <v>313340.79309104505</v>
          </cell>
          <cell r="BA438">
            <v>399999</v>
          </cell>
          <cell r="BB438" t="str">
            <v>.</v>
          </cell>
          <cell r="BC438" t="str">
            <v>.</v>
          </cell>
          <cell r="BD438" t="str">
            <v>.</v>
          </cell>
          <cell r="BE438" t="str">
            <v>.</v>
          </cell>
          <cell r="BF438" t="str">
            <v>.</v>
          </cell>
          <cell r="BG438"/>
        </row>
        <row r="439">
          <cell r="D439">
            <v>3.791052327921395</v>
          </cell>
          <cell r="E439">
            <v>3.7913127394394031</v>
          </cell>
          <cell r="F439">
            <v>3.7171488404938908</v>
          </cell>
          <cell r="G439">
            <v>3.5425593615400492</v>
          </cell>
          <cell r="H439">
            <v>3.5154197896752319</v>
          </cell>
          <cell r="I439">
            <v>3.6292198481042761</v>
          </cell>
          <cell r="J439">
            <v>3.4764405898198047</v>
          </cell>
          <cell r="K439">
            <v>3.4541646564907738</v>
          </cell>
          <cell r="L439">
            <v>3.3553002617285643</v>
          </cell>
          <cell r="M439">
            <v>3.2976044653901195</v>
          </cell>
          <cell r="N439">
            <v>3.3400203616009971</v>
          </cell>
          <cell r="O439">
            <v>3.4227290114637379</v>
          </cell>
          <cell r="P439">
            <v>3.4002923716754672</v>
          </cell>
          <cell r="Q439">
            <v>3.3718498493911508</v>
          </cell>
          <cell r="R439">
            <v>3.3330602347660063</v>
          </cell>
          <cell r="S439">
            <v>3.2813553499576456</v>
          </cell>
          <cell r="T439">
            <v>3.1823908457103927</v>
          </cell>
          <cell r="U439">
            <v>3.1541295496923167</v>
          </cell>
          <cell r="V439">
            <v>3.0076050095324161</v>
          </cell>
          <cell r="W439">
            <v>2.929778384310878</v>
          </cell>
          <cell r="X439">
            <v>2.853342732740527</v>
          </cell>
          <cell r="Y439">
            <v>2.6831618145673537</v>
          </cell>
          <cell r="Z439">
            <v>2.5547751433855157</v>
          </cell>
          <cell r="AA439">
            <v>2.4895197089609815</v>
          </cell>
          <cell r="AB439">
            <v>2.3584594738530202</v>
          </cell>
          <cell r="AC439">
            <v>2.1836403134848821</v>
          </cell>
          <cell r="AD439">
            <v>2.1332007795048913</v>
          </cell>
          <cell r="AE439">
            <v>2.0412713065891896</v>
          </cell>
          <cell r="AF439">
            <v>2.0066355077086904</v>
          </cell>
          <cell r="AG439">
            <v>1.9867233170196101</v>
          </cell>
          <cell r="AH439">
            <v>1.9330460618489576</v>
          </cell>
          <cell r="AI439">
            <v>1.8941753392801555</v>
          </cell>
          <cell r="AJ439">
            <v>1.8630564120105828</v>
          </cell>
          <cell r="AK439">
            <v>1.8344851974564935</v>
          </cell>
          <cell r="AL439">
            <v>1.7790462731727676</v>
          </cell>
          <cell r="AM439">
            <v>1.7404895529461719</v>
          </cell>
          <cell r="AN439">
            <v>1.6859727769104811</v>
          </cell>
          <cell r="AO439">
            <v>1.6066830655877011</v>
          </cell>
          <cell r="AP439">
            <v>1.6417292186013113</v>
          </cell>
          <cell r="AQ439">
            <v>1.6602455629926531</v>
          </cell>
          <cell r="AR439">
            <v>1.5893310852392357</v>
          </cell>
          <cell r="AS439">
            <v>1.5191752056518655</v>
          </cell>
          <cell r="AT439">
            <v>1.4798493979617093</v>
          </cell>
          <cell r="AU439">
            <v>1.4431007075721107</v>
          </cell>
          <cell r="AV439">
            <v>1.4020334426421739</v>
          </cell>
          <cell r="AW439">
            <v>1.39887908807239</v>
          </cell>
          <cell r="AX439">
            <v>1.410931113714009</v>
          </cell>
          <cell r="AY439">
            <v>1.4553863885459375</v>
          </cell>
          <cell r="AZ439">
            <v>1.4812396587991861</v>
          </cell>
          <cell r="BA439" t="str">
            <v>.</v>
          </cell>
          <cell r="BB439" t="str">
            <v>.</v>
          </cell>
          <cell r="BC439" t="str">
            <v>.</v>
          </cell>
          <cell r="BD439" t="str">
            <v>.</v>
          </cell>
          <cell r="BE439" t="str">
            <v>.</v>
          </cell>
          <cell r="BF439" t="str">
            <v>.</v>
          </cell>
          <cell r="BG439"/>
        </row>
      </sheetData>
      <sheetData sheetId="17">
        <row r="4">
          <cell r="F4" t="str">
            <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OeurCAN"/>
      <sheetName val="Bar Charts"/>
      <sheetName val="Doughnuts - Constant"/>
      <sheetName val="Doughnuts - Current"/>
      <sheetName val="Growth"/>
      <sheetName val="2% 20%"/>
      <sheetName val="CHARTS3"/>
      <sheetName val="Scatter"/>
      <sheetName val="CHARTS1"/>
      <sheetName val="CHARTS2"/>
      <sheetName val="CHARTS5"/>
      <sheetName val="TABLE1"/>
      <sheetName val="TABLE2"/>
      <sheetName val="TABLE3"/>
      <sheetName val="TABLE4"/>
      <sheetName val="TABLE5"/>
      <sheetName val="TABLE6a"/>
      <sheetName val="TABLE6b"/>
      <sheetName val="dataCharts1"/>
      <sheetName val="data"/>
      <sheetName val="ver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F4" t="str">
            <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42"/>
  <sheetViews>
    <sheetView workbookViewId="0"/>
  </sheetViews>
  <sheetFormatPr defaultColWidth="9.140625" defaultRowHeight="12.75" x14ac:dyDescent="0.2"/>
  <cols>
    <col min="1" max="1" width="9.140625" style="11"/>
    <col min="2" max="2" width="14.85546875" style="11" bestFit="1" customWidth="1"/>
    <col min="3" max="16" width="12.7109375" style="11" customWidth="1"/>
    <col min="17" max="17" width="17.7109375" style="11" customWidth="1"/>
    <col min="18" max="16384" width="9.140625" style="11"/>
  </cols>
  <sheetData>
    <row r="2" spans="1:17" s="10" customFormat="1" x14ac:dyDescent="0.2">
      <c r="B2" s="220"/>
      <c r="C2" s="220" t="s">
        <v>490</v>
      </c>
      <c r="D2" s="220"/>
      <c r="E2" s="220"/>
      <c r="F2" s="220"/>
      <c r="G2" s="220"/>
      <c r="H2" s="220"/>
      <c r="I2" s="220"/>
      <c r="J2" s="220"/>
      <c r="K2" s="220"/>
      <c r="L2" s="220"/>
      <c r="M2" s="220"/>
      <c r="N2" s="220"/>
      <c r="O2" s="220"/>
      <c r="P2" s="220"/>
      <c r="Q2" s="221">
        <v>43620.681655092594</v>
      </c>
    </row>
    <row r="3" spans="1:17" x14ac:dyDescent="0.2">
      <c r="B3" s="12"/>
      <c r="C3" s="12"/>
      <c r="D3" s="12"/>
      <c r="E3" s="12"/>
      <c r="F3" s="12"/>
      <c r="G3" s="12"/>
      <c r="H3" s="222"/>
      <c r="I3" s="222"/>
    </row>
    <row r="4" spans="1:17" s="10" customFormat="1" x14ac:dyDescent="0.2">
      <c r="A4" s="13"/>
      <c r="B4" s="14" t="s">
        <v>572</v>
      </c>
      <c r="C4" s="14"/>
      <c r="D4" s="14"/>
      <c r="E4" s="14"/>
      <c r="F4" s="14"/>
      <c r="G4" s="14"/>
      <c r="H4" s="14"/>
      <c r="I4" s="14"/>
      <c r="J4" s="12"/>
      <c r="K4" s="12"/>
      <c r="L4" s="12"/>
      <c r="M4" s="12"/>
      <c r="N4" s="12"/>
      <c r="O4" s="12"/>
      <c r="P4" s="12"/>
      <c r="Q4" s="12"/>
    </row>
    <row r="5" spans="1:17" ht="13.5" thickBot="1" x14ac:dyDescent="0.25">
      <c r="A5" s="15"/>
      <c r="B5" s="15"/>
      <c r="C5" s="15"/>
      <c r="D5" s="15"/>
      <c r="E5" s="15"/>
      <c r="F5" s="15"/>
      <c r="G5" s="15"/>
      <c r="H5" s="15"/>
      <c r="I5" s="15"/>
    </row>
    <row r="6" spans="1:17" s="225" customFormat="1" x14ac:dyDescent="0.2">
      <c r="A6" s="223"/>
      <c r="B6" s="197" t="s">
        <v>518</v>
      </c>
      <c r="C6" s="198">
        <v>2011</v>
      </c>
      <c r="D6" s="198">
        <v>2012</v>
      </c>
      <c r="E6" s="198">
        <v>2013</v>
      </c>
      <c r="F6" s="198">
        <v>2014</v>
      </c>
      <c r="G6" s="198">
        <v>2015</v>
      </c>
      <c r="H6" s="198">
        <v>2016</v>
      </c>
      <c r="I6" s="198">
        <v>2017</v>
      </c>
      <c r="J6" s="198">
        <v>2018</v>
      </c>
      <c r="K6" s="198">
        <v>2019</v>
      </c>
      <c r="L6" s="198">
        <v>2020</v>
      </c>
      <c r="M6" s="198">
        <v>2021</v>
      </c>
      <c r="N6" s="198">
        <v>2022</v>
      </c>
      <c r="O6" s="198">
        <v>2023</v>
      </c>
      <c r="P6" s="198">
        <v>2024</v>
      </c>
      <c r="Q6" s="224" t="s">
        <v>518</v>
      </c>
    </row>
    <row r="7" spans="1:17" x14ac:dyDescent="0.2">
      <c r="A7" s="15"/>
      <c r="B7" s="199" t="s">
        <v>519</v>
      </c>
      <c r="C7" s="201">
        <v>10685.510812796243</v>
      </c>
      <c r="D7" s="201">
        <v>10836.950644642666</v>
      </c>
      <c r="E7" s="201">
        <v>10945.537442366469</v>
      </c>
      <c r="F7" s="201">
        <v>11139.763061518523</v>
      </c>
      <c r="G7" s="201">
        <v>11386.92873734069</v>
      </c>
      <c r="H7" s="201">
        <v>11764.401932772267</v>
      </c>
      <c r="I7" s="201">
        <v>12213.930092601466</v>
      </c>
      <c r="J7" s="201">
        <v>12710.093920008592</v>
      </c>
      <c r="K7" s="201">
        <v>13192.211568518331</v>
      </c>
      <c r="L7" s="201">
        <v>13679.56606290064</v>
      </c>
      <c r="M7" s="201">
        <v>14206.993054974337</v>
      </c>
      <c r="N7" s="201">
        <v>14770.041141346353</v>
      </c>
      <c r="O7" s="201">
        <v>15356.846922007544</v>
      </c>
      <c r="P7" s="201">
        <v>15969.712020136749</v>
      </c>
      <c r="Q7" s="226" t="s">
        <v>519</v>
      </c>
    </row>
    <row r="8" spans="1:17" x14ac:dyDescent="0.2">
      <c r="A8" s="15"/>
      <c r="B8" s="199" t="s">
        <v>520</v>
      </c>
      <c r="C8" s="203">
        <v>440671.62671298906</v>
      </c>
      <c r="D8" s="204">
        <v>441705.4661918403</v>
      </c>
      <c r="E8" s="204">
        <v>442594.41562781768</v>
      </c>
      <c r="F8" s="204">
        <v>448145.99200740224</v>
      </c>
      <c r="G8" s="204">
        <v>455938.46175684675</v>
      </c>
      <c r="H8" s="204">
        <v>462564.18537157081</v>
      </c>
      <c r="I8" s="204">
        <v>470586.51827173971</v>
      </c>
      <c r="J8" s="204">
        <v>477352.77433406323</v>
      </c>
      <c r="K8" s="204">
        <v>482909.56520937011</v>
      </c>
      <c r="L8" s="204">
        <v>488959.75455089146</v>
      </c>
      <c r="M8" s="204">
        <v>496169.16813612788</v>
      </c>
      <c r="N8" s="204">
        <v>503637.26413253404</v>
      </c>
      <c r="O8" s="204">
        <v>511281.43807267718</v>
      </c>
      <c r="P8" s="252">
        <v>519017.99858823785</v>
      </c>
      <c r="Q8" s="226" t="s">
        <v>520</v>
      </c>
    </row>
    <row r="9" spans="1:17" x14ac:dyDescent="0.2">
      <c r="A9" s="15"/>
      <c r="B9" s="199" t="s">
        <v>521</v>
      </c>
      <c r="C9" s="203">
        <v>47392.938752825976</v>
      </c>
      <c r="D9" s="204">
        <v>47407.60383743787</v>
      </c>
      <c r="E9" s="204">
        <v>47641.7352094901</v>
      </c>
      <c r="F9" s="204">
        <v>48517.174836351325</v>
      </c>
      <c r="G9" s="204">
        <v>50201.31489458173</v>
      </c>
      <c r="H9" s="204">
        <v>52177.593637915736</v>
      </c>
      <c r="I9" s="204">
        <v>54166.242548040682</v>
      </c>
      <c r="J9" s="204">
        <v>55835.139127736846</v>
      </c>
      <c r="K9" s="204">
        <v>57669.182720488199</v>
      </c>
      <c r="L9" s="204">
        <v>59634.677215850606</v>
      </c>
      <c r="M9" s="204">
        <v>61304.637747723275</v>
      </c>
      <c r="N9" s="204">
        <v>63021.367151847808</v>
      </c>
      <c r="O9" s="204">
        <v>64786.112598150881</v>
      </c>
      <c r="P9" s="252">
        <v>66600.121256559258</v>
      </c>
      <c r="Q9" s="226" t="s">
        <v>521</v>
      </c>
    </row>
    <row r="10" spans="1:17" x14ac:dyDescent="0.2">
      <c r="A10" s="15"/>
      <c r="B10" s="199" t="s">
        <v>522</v>
      </c>
      <c r="C10" s="203">
        <v>1442734.4443176563</v>
      </c>
      <c r="D10" s="204">
        <v>1468159.4395317838</v>
      </c>
      <c r="E10" s="204">
        <v>1502370.1203743753</v>
      </c>
      <c r="F10" s="204">
        <v>1545464.9157719221</v>
      </c>
      <c r="G10" s="204">
        <v>1556127.1790152453</v>
      </c>
      <c r="H10" s="204">
        <v>1573355.0534062546</v>
      </c>
      <c r="I10" s="204">
        <v>1620218.4714362547</v>
      </c>
      <c r="J10" s="204">
        <v>1649927.9372077934</v>
      </c>
      <c r="K10" s="204">
        <v>1670856.0744038806</v>
      </c>
      <c r="L10" s="204">
        <v>1704189.5813081879</v>
      </c>
      <c r="M10" s="204">
        <v>1734652.9220534712</v>
      </c>
      <c r="N10" s="204">
        <v>1763053.8079590439</v>
      </c>
      <c r="O10" s="204">
        <v>1791262.0910780285</v>
      </c>
      <c r="P10" s="252">
        <v>1819919.780699051</v>
      </c>
      <c r="Q10" s="226" t="s">
        <v>522</v>
      </c>
    </row>
    <row r="11" spans="1:17" x14ac:dyDescent="0.2">
      <c r="A11" s="15"/>
      <c r="B11" s="199" t="s">
        <v>523</v>
      </c>
      <c r="C11" s="203">
        <v>49785.006329565549</v>
      </c>
      <c r="D11" s="204">
        <v>48639.638258974563</v>
      </c>
      <c r="E11" s="204">
        <v>48400.444439340354</v>
      </c>
      <c r="F11" s="204">
        <v>48358.099848174148</v>
      </c>
      <c r="G11" s="204">
        <v>49518.979091586603</v>
      </c>
      <c r="H11" s="204">
        <v>51270.026588582543</v>
      </c>
      <c r="I11" s="204">
        <v>52767.810934040681</v>
      </c>
      <c r="J11" s="204">
        <v>54155.514519739481</v>
      </c>
      <c r="K11" s="204">
        <v>55585.532342058854</v>
      </c>
      <c r="L11" s="204">
        <v>56963.810841336825</v>
      </c>
      <c r="M11" s="204">
        <v>58330.856159778181</v>
      </c>
      <c r="N11" s="204">
        <v>59614.186255701316</v>
      </c>
      <c r="O11" s="204">
        <v>60806.521544539348</v>
      </c>
      <c r="P11" s="252">
        <v>62035.254756211412</v>
      </c>
      <c r="Q11" s="226" t="s">
        <v>523</v>
      </c>
    </row>
    <row r="12" spans="1:17" x14ac:dyDescent="0.2">
      <c r="A12" s="15"/>
      <c r="B12" s="199" t="s">
        <v>524</v>
      </c>
      <c r="C12" s="203">
        <v>174791.39771505562</v>
      </c>
      <c r="D12" s="204">
        <v>173518.67146049481</v>
      </c>
      <c r="E12" s="204">
        <v>172676.96972662737</v>
      </c>
      <c r="F12" s="204">
        <v>177364.39935056283</v>
      </c>
      <c r="G12" s="204">
        <v>186911.40810000509</v>
      </c>
      <c r="H12" s="204">
        <v>191322.78246222212</v>
      </c>
      <c r="I12" s="204">
        <v>200014.98737359472</v>
      </c>
      <c r="J12" s="204">
        <v>205765.85666046295</v>
      </c>
      <c r="K12" s="204">
        <v>211047.62448587432</v>
      </c>
      <c r="L12" s="204">
        <v>216333.96950625061</v>
      </c>
      <c r="M12" s="204">
        <v>221767.42481623954</v>
      </c>
      <c r="N12" s="204">
        <v>227310.20605222072</v>
      </c>
      <c r="O12" s="204">
        <v>233058.6755916499</v>
      </c>
      <c r="P12" s="252">
        <v>238925.97765933152</v>
      </c>
      <c r="Q12" s="226" t="s">
        <v>524</v>
      </c>
    </row>
    <row r="13" spans="1:17" x14ac:dyDescent="0.2">
      <c r="A13" s="15"/>
      <c r="B13" s="199" t="s">
        <v>525</v>
      </c>
      <c r="C13" s="203">
        <v>287689.05970820488</v>
      </c>
      <c r="D13" s="204">
        <v>288340.58473697514</v>
      </c>
      <c r="E13" s="204">
        <v>291031.80951293744</v>
      </c>
      <c r="F13" s="204">
        <v>295744.86256032664</v>
      </c>
      <c r="G13" s="204">
        <v>302673.03799860214</v>
      </c>
      <c r="H13" s="204">
        <v>309936.22522380797</v>
      </c>
      <c r="I13" s="204">
        <v>316948.11441698327</v>
      </c>
      <c r="J13" s="204">
        <v>321452.19661178568</v>
      </c>
      <c r="K13" s="204">
        <v>328187.57645565964</v>
      </c>
      <c r="L13" s="204">
        <v>333831.93808407406</v>
      </c>
      <c r="M13" s="204">
        <v>339281.1687516002</v>
      </c>
      <c r="N13" s="204">
        <v>344731.97479659616</v>
      </c>
      <c r="O13" s="204">
        <v>350233.19292062084</v>
      </c>
      <c r="P13" s="252">
        <v>355947.08700304857</v>
      </c>
      <c r="Q13" s="226" t="s">
        <v>525</v>
      </c>
    </row>
    <row r="14" spans="1:17" x14ac:dyDescent="0.2">
      <c r="A14" s="15"/>
      <c r="B14" s="199" t="s">
        <v>526</v>
      </c>
      <c r="C14" s="203">
        <v>20513.524473142039</v>
      </c>
      <c r="D14" s="204">
        <v>21400.81740109267</v>
      </c>
      <c r="E14" s="204">
        <v>21827.753124001498</v>
      </c>
      <c r="F14" s="204">
        <v>22435.593242867129</v>
      </c>
      <c r="G14" s="204">
        <v>22898.078406959863</v>
      </c>
      <c r="H14" s="204">
        <v>23698.94212312836</v>
      </c>
      <c r="I14" s="204">
        <v>24823.071499645899</v>
      </c>
      <c r="J14" s="204">
        <v>25795.505868887922</v>
      </c>
      <c r="K14" s="204">
        <v>26631.396420975787</v>
      </c>
      <c r="L14" s="204">
        <v>27379.553152415345</v>
      </c>
      <c r="M14" s="204">
        <v>28145.614534305849</v>
      </c>
      <c r="N14" s="204">
        <v>28933.74887126778</v>
      </c>
      <c r="O14" s="204">
        <v>29743.956163301125</v>
      </c>
      <c r="P14" s="252">
        <v>30577.534819527737</v>
      </c>
      <c r="Q14" s="226" t="s">
        <v>526</v>
      </c>
    </row>
    <row r="15" spans="1:17" x14ac:dyDescent="0.2">
      <c r="A15" s="15"/>
      <c r="B15" s="199" t="s">
        <v>527</v>
      </c>
      <c r="C15" s="203">
        <v>2366390.0849751839</v>
      </c>
      <c r="D15" s="204">
        <v>2375454.6163580399</v>
      </c>
      <c r="E15" s="204">
        <v>2389505.1447705706</v>
      </c>
      <c r="F15" s="204">
        <v>2413253.9702176498</v>
      </c>
      <c r="G15" s="204">
        <v>2438044.8634353844</v>
      </c>
      <c r="H15" s="204">
        <v>2465156.5728183375</v>
      </c>
      <c r="I15" s="204">
        <v>2521683.9821126922</v>
      </c>
      <c r="J15" s="204">
        <v>2561460.9091474013</v>
      </c>
      <c r="K15" s="204">
        <v>2594669.2786885453</v>
      </c>
      <c r="L15" s="204">
        <v>2627135.1854228908</v>
      </c>
      <c r="M15" s="204">
        <v>2665515.1046728604</v>
      </c>
      <c r="N15" s="204">
        <v>2706047.7976581473</v>
      </c>
      <c r="O15" s="204">
        <v>2747421.4178837929</v>
      </c>
      <c r="P15" s="252">
        <v>2789994.7609723508</v>
      </c>
      <c r="Q15" s="226" t="s">
        <v>527</v>
      </c>
    </row>
    <row r="16" spans="1:17" x14ac:dyDescent="0.2">
      <c r="A16" s="15"/>
      <c r="B16" s="199" t="s">
        <v>528</v>
      </c>
      <c r="C16" s="203">
        <v>3216116.5123368902</v>
      </c>
      <c r="D16" s="204">
        <v>3238334.1288230713</v>
      </c>
      <c r="E16" s="204">
        <v>3257832.8062287858</v>
      </c>
      <c r="F16" s="204">
        <v>3328758.2742423993</v>
      </c>
      <c r="G16" s="204">
        <v>3378165.2815333768</v>
      </c>
      <c r="H16" s="204">
        <v>3451032.8488901872</v>
      </c>
      <c r="I16" s="204">
        <v>3535786.0642273729</v>
      </c>
      <c r="J16" s="204">
        <v>3587135.1708615455</v>
      </c>
      <c r="K16" s="204">
        <v>3613816.3615871826</v>
      </c>
      <c r="L16" s="204">
        <v>3657216.6241730782</v>
      </c>
      <c r="M16" s="204">
        <v>3712179.3207191424</v>
      </c>
      <c r="N16" s="204">
        <v>3765649.054642708</v>
      </c>
      <c r="O16" s="204">
        <v>3814736.2208679672</v>
      </c>
      <c r="P16" s="252">
        <v>3858838.818337461</v>
      </c>
      <c r="Q16" s="226" t="s">
        <v>528</v>
      </c>
    </row>
    <row r="17" spans="1:17" x14ac:dyDescent="0.2">
      <c r="A17" s="15"/>
      <c r="B17" s="199" t="s">
        <v>529</v>
      </c>
      <c r="C17" s="203">
        <v>218141.76813884274</v>
      </c>
      <c r="D17" s="204">
        <v>202187.69495905953</v>
      </c>
      <c r="E17" s="204">
        <v>195721.22025460162</v>
      </c>
      <c r="F17" s="204">
        <v>197213.03833645754</v>
      </c>
      <c r="G17" s="204">
        <v>196272.73403334434</v>
      </c>
      <c r="H17" s="204">
        <v>195763.29248367803</v>
      </c>
      <c r="I17" s="204">
        <v>198599.16943327058</v>
      </c>
      <c r="J17" s="204">
        <v>202431.5690614807</v>
      </c>
      <c r="K17" s="204">
        <v>206760.91908606276</v>
      </c>
      <c r="L17" s="204">
        <v>210829.86849890935</v>
      </c>
      <c r="M17" s="204">
        <v>214270.55560272915</v>
      </c>
      <c r="N17" s="204">
        <v>216876.11424003792</v>
      </c>
      <c r="O17" s="204">
        <v>219560.75701243314</v>
      </c>
      <c r="P17" s="252">
        <v>222124.13744436257</v>
      </c>
      <c r="Q17" s="226" t="s">
        <v>529</v>
      </c>
    </row>
    <row r="18" spans="1:17" x14ac:dyDescent="0.2">
      <c r="A18" s="15"/>
      <c r="B18" s="199" t="s">
        <v>530</v>
      </c>
      <c r="C18" s="203">
        <v>113511.16438878393</v>
      </c>
      <c r="D18" s="204">
        <v>111791.57478678314</v>
      </c>
      <c r="E18" s="204">
        <v>114229.45272532992</v>
      </c>
      <c r="F18" s="204">
        <v>118935.31167085654</v>
      </c>
      <c r="G18" s="204">
        <v>123074.09270314053</v>
      </c>
      <c r="H18" s="204">
        <v>125760.32084923524</v>
      </c>
      <c r="I18" s="204">
        <v>131245.57752213898</v>
      </c>
      <c r="J18" s="204">
        <v>137783.94167549859</v>
      </c>
      <c r="K18" s="204">
        <v>143225.76629849884</v>
      </c>
      <c r="L18" s="204">
        <v>147453.32813538989</v>
      </c>
      <c r="M18" s="204">
        <v>150992.22859532174</v>
      </c>
      <c r="N18" s="204">
        <v>154314.03128813379</v>
      </c>
      <c r="O18" s="204">
        <v>157708.93987556742</v>
      </c>
      <c r="P18" s="252">
        <v>161178.56884252804</v>
      </c>
      <c r="Q18" s="226" t="s">
        <v>530</v>
      </c>
    </row>
    <row r="19" spans="1:17" x14ac:dyDescent="0.2">
      <c r="A19" s="15"/>
      <c r="B19" s="199" t="s">
        <v>589</v>
      </c>
      <c r="C19" s="203">
        <v>15416.62821712691</v>
      </c>
      <c r="D19" s="204">
        <v>15616.495180458431</v>
      </c>
      <c r="E19" s="204">
        <v>16262.057838556751</v>
      </c>
      <c r="F19" s="204">
        <v>16600.735219946662</v>
      </c>
      <c r="G19" s="204">
        <v>17389.101643117858</v>
      </c>
      <c r="H19" s="204">
        <v>18541.483796686774</v>
      </c>
      <c r="I19" s="204">
        <v>19395.093160202065</v>
      </c>
      <c r="J19" s="204">
        <v>20289.493239463456</v>
      </c>
      <c r="K19" s="204">
        <v>20489.741152431361</v>
      </c>
      <c r="L19" s="204">
        <v>20972.498139685929</v>
      </c>
      <c r="M19" s="204">
        <v>21533.962177049038</v>
      </c>
      <c r="N19" s="204">
        <v>22077.129217951915</v>
      </c>
      <c r="O19" s="204">
        <v>22634.31950431702</v>
      </c>
      <c r="P19" s="252">
        <v>23204.331043676131</v>
      </c>
      <c r="Q19" s="226" t="s">
        <v>589</v>
      </c>
    </row>
    <row r="20" spans="1:17" x14ac:dyDescent="0.2">
      <c r="A20" s="15"/>
      <c r="B20" s="199" t="s">
        <v>532</v>
      </c>
      <c r="C20" s="203">
        <v>1899441.0819135793</v>
      </c>
      <c r="D20" s="204">
        <v>1845257.71038136</v>
      </c>
      <c r="E20" s="204">
        <v>1812997.0690640502</v>
      </c>
      <c r="F20" s="204">
        <v>1816469.9849759466</v>
      </c>
      <c r="G20" s="204">
        <v>1830993.2804248193</v>
      </c>
      <c r="H20" s="204">
        <v>1853554.8200751233</v>
      </c>
      <c r="I20" s="204">
        <v>1886022.6714524315</v>
      </c>
      <c r="J20" s="204">
        <v>1899766.6641032526</v>
      </c>
      <c r="K20" s="204">
        <v>1900542.6269685149</v>
      </c>
      <c r="L20" s="204">
        <v>1911089.4921968787</v>
      </c>
      <c r="M20" s="204">
        <v>1923682.1195773154</v>
      </c>
      <c r="N20" s="204">
        <v>1935336.748642636</v>
      </c>
      <c r="O20" s="204">
        <v>1946604.4534029702</v>
      </c>
      <c r="P20" s="252">
        <v>1959208.805762345</v>
      </c>
      <c r="Q20" s="226" t="s">
        <v>532</v>
      </c>
    </row>
    <row r="21" spans="1:17" x14ac:dyDescent="0.2">
      <c r="A21" s="15"/>
      <c r="B21" s="199" t="s">
        <v>533</v>
      </c>
      <c r="C21" s="203">
        <v>24132.850265140147</v>
      </c>
      <c r="D21" s="204">
        <v>25106.518560309269</v>
      </c>
      <c r="E21" s="204">
        <v>25716.569666414249</v>
      </c>
      <c r="F21" s="204">
        <v>26194.446236665099</v>
      </c>
      <c r="G21" s="204">
        <v>26972.868938972257</v>
      </c>
      <c r="H21" s="204">
        <v>27529.68929715221</v>
      </c>
      <c r="I21" s="204">
        <v>28806.101701139745</v>
      </c>
      <c r="J21" s="204">
        <v>30180.071139307594</v>
      </c>
      <c r="K21" s="204">
        <v>30987.458615562755</v>
      </c>
      <c r="L21" s="204">
        <v>31833.529477947315</v>
      </c>
      <c r="M21" s="204">
        <v>32805.019351757488</v>
      </c>
      <c r="N21" s="204">
        <v>33786.537508136011</v>
      </c>
      <c r="O21" s="204">
        <v>34808.168794787998</v>
      </c>
      <c r="P21" s="252">
        <v>35868.659676392388</v>
      </c>
      <c r="Q21" s="226" t="s">
        <v>533</v>
      </c>
    </row>
    <row r="22" spans="1:17" x14ac:dyDescent="0.2">
      <c r="A22" s="15"/>
      <c r="B22" s="199" t="s">
        <v>534</v>
      </c>
      <c r="C22" s="204">
        <v>36575.671721467581</v>
      </c>
      <c r="D22" s="204">
        <v>37975.405918414719</v>
      </c>
      <c r="E22" s="204">
        <v>39304.006155914445</v>
      </c>
      <c r="F22" s="204">
        <v>40694.419102880871</v>
      </c>
      <c r="G22" s="204">
        <v>41516.7018923203</v>
      </c>
      <c r="H22" s="204">
        <v>42493.665160732817</v>
      </c>
      <c r="I22" s="204">
        <v>44252.881076225705</v>
      </c>
      <c r="J22" s="204">
        <v>45796.060844616266</v>
      </c>
      <c r="K22" s="204">
        <v>47147.003920203664</v>
      </c>
      <c r="L22" s="204">
        <v>48308.045645697668</v>
      </c>
      <c r="M22" s="204">
        <v>49575.686139238445</v>
      </c>
      <c r="N22" s="204">
        <v>50678.570255874889</v>
      </c>
      <c r="O22" s="204">
        <v>51786.372473365838</v>
      </c>
      <c r="P22" s="204">
        <v>52825.321278892894</v>
      </c>
      <c r="Q22" s="226" t="s">
        <v>534</v>
      </c>
    </row>
    <row r="23" spans="1:17" x14ac:dyDescent="0.2">
      <c r="A23" s="15"/>
      <c r="B23" s="199" t="s">
        <v>535</v>
      </c>
      <c r="C23" s="203">
        <v>51065.128508151727</v>
      </c>
      <c r="D23" s="204">
        <v>50880.643031131876</v>
      </c>
      <c r="E23" s="204">
        <v>52746.546929235905</v>
      </c>
      <c r="F23" s="204">
        <v>55018.091003670823</v>
      </c>
      <c r="G23" s="204">
        <v>57180.579568743793</v>
      </c>
      <c r="H23" s="204">
        <v>58556.913333406803</v>
      </c>
      <c r="I23" s="204">
        <v>59464.635587979159</v>
      </c>
      <c r="J23" s="204">
        <v>61013.355734407618</v>
      </c>
      <c r="K23" s="204">
        <v>62221.959989890514</v>
      </c>
      <c r="L23" s="204">
        <v>63790.847687104564</v>
      </c>
      <c r="M23" s="204">
        <v>65499.738772886805</v>
      </c>
      <c r="N23" s="204">
        <v>67235.560807012313</v>
      </c>
      <c r="O23" s="204">
        <v>68979.951779247029</v>
      </c>
      <c r="P23" s="252">
        <v>70791.670122339929</v>
      </c>
      <c r="Q23" s="226" t="s">
        <v>535</v>
      </c>
    </row>
    <row r="24" spans="1:17" x14ac:dyDescent="0.2">
      <c r="A24" s="15"/>
      <c r="B24" s="199" t="s">
        <v>536</v>
      </c>
      <c r="C24" s="203">
        <v>3823.6346381855988</v>
      </c>
      <c r="D24" s="204">
        <v>3719.4868307822312</v>
      </c>
      <c r="E24" s="204">
        <v>3851.4906712529364</v>
      </c>
      <c r="F24" s="204">
        <v>3920.188470443768</v>
      </c>
      <c r="G24" s="204">
        <v>4053.0978512626766</v>
      </c>
      <c r="H24" s="204">
        <v>4172.6351035365369</v>
      </c>
      <c r="I24" s="204">
        <v>4369.4360451798366</v>
      </c>
      <c r="J24" s="204">
        <v>4581.5446485993543</v>
      </c>
      <c r="K24" s="204">
        <v>4715.5314327906653</v>
      </c>
      <c r="L24" s="204">
        <v>4862.2052639546937</v>
      </c>
      <c r="M24" s="204">
        <v>5002.4162456131144</v>
      </c>
      <c r="N24" s="204">
        <v>5162.8799246221924</v>
      </c>
      <c r="O24" s="204">
        <v>5328.0173030198821</v>
      </c>
      <c r="P24" s="252">
        <v>5482.249382844142</v>
      </c>
      <c r="Q24" s="226" t="s">
        <v>536</v>
      </c>
    </row>
    <row r="25" spans="1:17" x14ac:dyDescent="0.2">
      <c r="A25" s="15"/>
      <c r="B25" s="199" t="s">
        <v>537</v>
      </c>
      <c r="C25" s="203">
        <v>748366.61350223678</v>
      </c>
      <c r="D25" s="204">
        <v>740650.46484278701</v>
      </c>
      <c r="E25" s="204">
        <v>740029.44684202643</v>
      </c>
      <c r="F25" s="204">
        <v>750616.69479427824</v>
      </c>
      <c r="G25" s="204">
        <v>765339.25725516607</v>
      </c>
      <c r="H25" s="204">
        <v>781728.58767166652</v>
      </c>
      <c r="I25" s="204">
        <v>804877.03365001653</v>
      </c>
      <c r="J25" s="204">
        <v>826033.78618306993</v>
      </c>
      <c r="K25" s="204">
        <v>839605.67636135989</v>
      </c>
      <c r="L25" s="204">
        <v>851952.52562229731</v>
      </c>
      <c r="M25" s="204">
        <v>864641.03665905481</v>
      </c>
      <c r="N25" s="204">
        <v>878005.57492318051</v>
      </c>
      <c r="O25" s="204">
        <v>890761.57803992124</v>
      </c>
      <c r="P25" s="252">
        <v>904008.83498473279</v>
      </c>
      <c r="Q25" s="226" t="s">
        <v>537</v>
      </c>
    </row>
    <row r="26" spans="1:17" x14ac:dyDescent="0.2">
      <c r="A26" s="15"/>
      <c r="B26" s="199" t="s">
        <v>538</v>
      </c>
      <c r="C26" s="203">
        <v>358254.8034043407</v>
      </c>
      <c r="D26" s="204">
        <v>368004.87767525454</v>
      </c>
      <c r="E26" s="204">
        <v>371848.43865815247</v>
      </c>
      <c r="F26" s="204">
        <v>379192.75958729227</v>
      </c>
      <c r="G26" s="204">
        <v>386663.26340808085</v>
      </c>
      <c r="H26" s="204">
        <v>391254.38903732784</v>
      </c>
      <c r="I26" s="204">
        <v>399002.59556399169</v>
      </c>
      <c r="J26" s="204">
        <v>404583.61719810212</v>
      </c>
      <c r="K26" s="204">
        <v>411729.39457096462</v>
      </c>
      <c r="L26" s="204">
        <v>420335.72407328011</v>
      </c>
      <c r="M26" s="204">
        <v>427728.6044042515</v>
      </c>
      <c r="N26" s="204">
        <v>435021.15726677876</v>
      </c>
      <c r="O26" s="204">
        <v>442242.2268080397</v>
      </c>
      <c r="P26" s="252">
        <v>449627.58257887769</v>
      </c>
      <c r="Q26" s="226" t="s">
        <v>538</v>
      </c>
    </row>
    <row r="27" spans="1:17" x14ac:dyDescent="0.2">
      <c r="B27" s="199" t="s">
        <v>539</v>
      </c>
      <c r="C27" s="203">
        <v>432090.69082913111</v>
      </c>
      <c r="D27" s="204">
        <v>439038.30118013278</v>
      </c>
      <c r="E27" s="204">
        <v>445149.23761916597</v>
      </c>
      <c r="F27" s="204">
        <v>459921.27208396723</v>
      </c>
      <c r="G27" s="204">
        <v>477577.39753282932</v>
      </c>
      <c r="H27" s="204">
        <v>492203.67594355519</v>
      </c>
      <c r="I27" s="204">
        <v>515858.0046333762</v>
      </c>
      <c r="J27" s="204">
        <v>542163.84091628203</v>
      </c>
      <c r="K27" s="204">
        <v>565126.36818963685</v>
      </c>
      <c r="L27" s="204">
        <v>584789.3217678708</v>
      </c>
      <c r="M27" s="204">
        <v>601355.28265552851</v>
      </c>
      <c r="N27" s="204">
        <v>618256.92373436305</v>
      </c>
      <c r="O27" s="204">
        <v>635396.69691463083</v>
      </c>
      <c r="P27" s="252">
        <v>653041.42491239565</v>
      </c>
      <c r="Q27" s="226" t="s">
        <v>539</v>
      </c>
    </row>
    <row r="28" spans="1:17" x14ac:dyDescent="0.2">
      <c r="B28" s="199" t="s">
        <v>540</v>
      </c>
      <c r="C28" s="203">
        <v>204577.69762798745</v>
      </c>
      <c r="D28" s="204">
        <v>196336.78279503566</v>
      </c>
      <c r="E28" s="204">
        <v>194117.87119644141</v>
      </c>
      <c r="F28" s="204">
        <v>195851.70928171137</v>
      </c>
      <c r="G28" s="204">
        <v>199420.25604968859</v>
      </c>
      <c r="H28" s="204">
        <v>203260.56420023003</v>
      </c>
      <c r="I28" s="204">
        <v>208941.79268904394</v>
      </c>
      <c r="J28" s="204">
        <v>213402.35015076745</v>
      </c>
      <c r="K28" s="204">
        <v>217257.23572045378</v>
      </c>
      <c r="L28" s="204">
        <v>221386.53581693684</v>
      </c>
      <c r="M28" s="204">
        <v>224486.31405928129</v>
      </c>
      <c r="N28" s="204">
        <v>227629.30699452959</v>
      </c>
      <c r="O28" s="204">
        <v>230815.51462268166</v>
      </c>
      <c r="P28" s="252">
        <v>234047.27287308371</v>
      </c>
      <c r="Q28" s="226" t="s">
        <v>540</v>
      </c>
    </row>
    <row r="29" spans="1:17" x14ac:dyDescent="0.2">
      <c r="B29" s="199" t="s">
        <v>541</v>
      </c>
      <c r="C29" s="203">
        <v>156736.92870229544</v>
      </c>
      <c r="D29" s="204">
        <v>159992.61348788696</v>
      </c>
      <c r="E29" s="204">
        <v>165615.59834102332</v>
      </c>
      <c r="F29" s="204">
        <v>171264.44181554479</v>
      </c>
      <c r="G29" s="204">
        <v>177894.98210867922</v>
      </c>
      <c r="H29" s="204">
        <v>186435.36629554135</v>
      </c>
      <c r="I29" s="204">
        <v>199469.79853779153</v>
      </c>
      <c r="J29" s="204">
        <v>207639.40674400597</v>
      </c>
      <c r="K29" s="204">
        <v>214392.43371279017</v>
      </c>
      <c r="L29" s="204">
        <v>221021.95594996458</v>
      </c>
      <c r="M29" s="204">
        <v>227652.76328166763</v>
      </c>
      <c r="N29" s="204">
        <v>234481.77488545101</v>
      </c>
      <c r="O29" s="204">
        <v>241518.31802117749</v>
      </c>
      <c r="P29" s="252">
        <v>248763.85007320062</v>
      </c>
      <c r="Q29" s="226" t="s">
        <v>541</v>
      </c>
    </row>
    <row r="30" spans="1:17" x14ac:dyDescent="0.2">
      <c r="B30" s="199" t="s">
        <v>542</v>
      </c>
      <c r="C30" s="203">
        <v>79475.620061601265</v>
      </c>
      <c r="D30" s="204">
        <v>80792.649256091492</v>
      </c>
      <c r="E30" s="204">
        <v>81996.982004247868</v>
      </c>
      <c r="F30" s="204">
        <v>84252.173724538923</v>
      </c>
      <c r="G30" s="204">
        <v>87769.595131562484</v>
      </c>
      <c r="H30" s="204">
        <v>90512.754926675872</v>
      </c>
      <c r="I30" s="204">
        <v>93398.610240155147</v>
      </c>
      <c r="J30" s="204">
        <v>97236.405467637538</v>
      </c>
      <c r="K30" s="204">
        <v>100644.0218622489</v>
      </c>
      <c r="L30" s="204">
        <v>104086.28297470765</v>
      </c>
      <c r="M30" s="204">
        <v>107470.96152557308</v>
      </c>
      <c r="N30" s="204">
        <v>110856.78123576107</v>
      </c>
      <c r="O30" s="204">
        <v>114239.17746798122</v>
      </c>
      <c r="P30" s="252">
        <v>117095.49925247753</v>
      </c>
      <c r="Q30" s="226" t="s">
        <v>542</v>
      </c>
    </row>
    <row r="31" spans="1:17" x14ac:dyDescent="0.2">
      <c r="B31" s="199" t="s">
        <v>543</v>
      </c>
      <c r="C31" s="203">
        <v>42527.379320491455</v>
      </c>
      <c r="D31" s="204">
        <v>41392.075988112971</v>
      </c>
      <c r="E31" s="204">
        <v>40923.494969166051</v>
      </c>
      <c r="F31" s="204">
        <v>42130.969337648647</v>
      </c>
      <c r="G31" s="204">
        <v>43102.044269883998</v>
      </c>
      <c r="H31" s="204">
        <v>44424.452547841858</v>
      </c>
      <c r="I31" s="204">
        <v>46592.604647382199</v>
      </c>
      <c r="J31" s="204">
        <v>48683.317550717642</v>
      </c>
      <c r="K31" s="204">
        <v>50327.03728573976</v>
      </c>
      <c r="L31" s="204">
        <v>51897.453992062707</v>
      </c>
      <c r="M31" s="204">
        <v>53282.305437311174</v>
      </c>
      <c r="N31" s="204">
        <v>54503.545741348855</v>
      </c>
      <c r="O31" s="204">
        <v>55664.016192936819</v>
      </c>
      <c r="P31" s="252">
        <v>56853.702919740979</v>
      </c>
      <c r="Q31" s="226" t="s">
        <v>543</v>
      </c>
    </row>
    <row r="32" spans="1:17" x14ac:dyDescent="0.2">
      <c r="B32" s="199" t="s">
        <v>544</v>
      </c>
      <c r="C32" s="203">
        <v>1195987.3141884862</v>
      </c>
      <c r="D32" s="204">
        <v>1160971.7895315588</v>
      </c>
      <c r="E32" s="204">
        <v>1141169.0356649063</v>
      </c>
      <c r="F32" s="204">
        <v>1156917.1368407623</v>
      </c>
      <c r="G32" s="204">
        <v>1199084.183705078</v>
      </c>
      <c r="H32" s="204">
        <v>1237125.0514805235</v>
      </c>
      <c r="I32" s="204">
        <v>1273981.2632878758</v>
      </c>
      <c r="J32" s="204">
        <v>1306873.3480019935</v>
      </c>
      <c r="K32" s="204">
        <v>1335803.6350536046</v>
      </c>
      <c r="L32" s="204">
        <v>1361758.830934796</v>
      </c>
      <c r="M32" s="204">
        <v>1385565.6468890707</v>
      </c>
      <c r="N32" s="204">
        <v>1408734.1803836108</v>
      </c>
      <c r="O32" s="204">
        <v>1432496.2045863245</v>
      </c>
      <c r="P32" s="252">
        <v>1456112.6555964677</v>
      </c>
      <c r="Q32" s="226" t="s">
        <v>544</v>
      </c>
    </row>
    <row r="33" spans="2:17" x14ac:dyDescent="0.2">
      <c r="B33" s="199" t="s">
        <v>545</v>
      </c>
      <c r="C33" s="203">
        <v>677866.44682043511</v>
      </c>
      <c r="D33" s="204">
        <v>710335.84430668305</v>
      </c>
      <c r="E33" s="204">
        <v>770652.65857391409</v>
      </c>
      <c r="F33" s="204">
        <v>810469.89783722546</v>
      </c>
      <c r="G33" s="204">
        <v>859794.17700597772</v>
      </c>
      <c r="H33" s="204">
        <v>887168.57521893992</v>
      </c>
      <c r="I33" s="204">
        <v>953184.50337486749</v>
      </c>
      <c r="J33" s="204">
        <v>977649.15666733321</v>
      </c>
      <c r="K33" s="204">
        <v>952472.26156772114</v>
      </c>
      <c r="L33" s="204">
        <v>967353.27380444773</v>
      </c>
      <c r="M33" s="204">
        <v>996004.77911470109</v>
      </c>
      <c r="N33" s="204">
        <v>1025965.7172814129</v>
      </c>
      <c r="O33" s="204">
        <v>1061788.4570012921</v>
      </c>
      <c r="P33" s="252">
        <v>1098965.2060152965</v>
      </c>
      <c r="Q33" s="226" t="s">
        <v>545</v>
      </c>
    </row>
    <row r="34" spans="2:17" x14ac:dyDescent="0.2">
      <c r="B34" s="199" t="s">
        <v>546</v>
      </c>
      <c r="C34" s="203">
        <v>2655367.9324890953</v>
      </c>
      <c r="D34" s="204">
        <v>2693792.7114241384</v>
      </c>
      <c r="E34" s="204">
        <v>2748915.7804764593</v>
      </c>
      <c r="F34" s="204">
        <v>2829941.7820423944</v>
      </c>
      <c r="G34" s="204">
        <v>2896420.5865343991</v>
      </c>
      <c r="H34" s="204">
        <v>2948245.9116935446</v>
      </c>
      <c r="I34" s="204">
        <v>3001990.3052462689</v>
      </c>
      <c r="J34" s="204">
        <v>3043946.3496574801</v>
      </c>
      <c r="K34" s="204">
        <v>3081071.8830842567</v>
      </c>
      <c r="L34" s="204">
        <v>3111338.0265066661</v>
      </c>
      <c r="M34" s="204">
        <v>3159330.2697842452</v>
      </c>
      <c r="N34" s="204">
        <v>3208485.7806117474</v>
      </c>
      <c r="O34" s="204">
        <v>3259401.1064506709</v>
      </c>
      <c r="P34" s="252">
        <v>3311360.3903472181</v>
      </c>
      <c r="Q34" s="226" t="s">
        <v>546</v>
      </c>
    </row>
    <row r="35" spans="2:17" ht="13.5" thickBot="1" x14ac:dyDescent="0.25">
      <c r="B35" s="212" t="s">
        <v>547</v>
      </c>
      <c r="C35" s="213">
        <v>16599225.771865858</v>
      </c>
      <c r="D35" s="214">
        <v>16972633.222821109</v>
      </c>
      <c r="E35" s="214">
        <v>17285282.877001196</v>
      </c>
      <c r="F35" s="214">
        <v>17709112.815479159</v>
      </c>
      <c r="G35" s="214">
        <v>18219296.5</v>
      </c>
      <c r="H35" s="214">
        <v>18504832.602598179</v>
      </c>
      <c r="I35" s="214">
        <v>18915086.641347855</v>
      </c>
      <c r="J35" s="214">
        <v>19455532.777815975</v>
      </c>
      <c r="K35" s="214">
        <v>20004189.4478117</v>
      </c>
      <c r="L35" s="214">
        <v>20460739.988400791</v>
      </c>
      <c r="M35" s="214">
        <v>20821986.36107133</v>
      </c>
      <c r="N35" s="214">
        <v>21163474.760239553</v>
      </c>
      <c r="O35" s="214">
        <v>21505280.301839594</v>
      </c>
      <c r="P35" s="254">
        <v>21841874.136143409</v>
      </c>
      <c r="Q35" s="229" t="s">
        <v>547</v>
      </c>
    </row>
    <row r="37" spans="2:17" x14ac:dyDescent="0.2">
      <c r="B37" s="220" t="s">
        <v>490</v>
      </c>
      <c r="C37" s="220"/>
      <c r="D37" s="220"/>
      <c r="E37" s="220"/>
      <c r="F37" s="220"/>
      <c r="G37" s="220"/>
      <c r="H37" s="220"/>
      <c r="I37" s="220"/>
      <c r="J37" s="220"/>
      <c r="K37" s="220"/>
      <c r="L37" s="220"/>
      <c r="M37" s="220"/>
      <c r="N37" s="220"/>
      <c r="O37" s="220"/>
      <c r="P37" s="220"/>
      <c r="Q37" s="220"/>
    </row>
    <row r="40" spans="2:17" s="67" customFormat="1" x14ac:dyDescent="0.2">
      <c r="B40" s="67" t="s">
        <v>590</v>
      </c>
      <c r="C40" s="388">
        <f>SUM(C7:C34)-C24</f>
        <v>16966305.826233502</v>
      </c>
      <c r="D40" s="388">
        <f t="shared" ref="D40:H40" si="0">SUM(D7:D34)-D24</f>
        <v>16993922.070549551</v>
      </c>
      <c r="E40" s="388">
        <f t="shared" si="0"/>
        <v>17142222.203435916</v>
      </c>
      <c r="F40" s="388">
        <f t="shared" si="0"/>
        <v>17490867.909030959</v>
      </c>
      <c r="G40" s="388">
        <f t="shared" si="0"/>
        <v>17838330.635175738</v>
      </c>
      <c r="H40" s="388">
        <f t="shared" si="0"/>
        <v>18176838.146466643</v>
      </c>
      <c r="I40" s="388">
        <f>SUM(I7:I34)</f>
        <v>18678661.270762302</v>
      </c>
      <c r="J40" s="388">
        <f t="shared" ref="J40:P40" si="1">SUM(J7:J34)</f>
        <v>19021645.377243441</v>
      </c>
      <c r="K40" s="388">
        <f t="shared" si="1"/>
        <v>19239085.758755285</v>
      </c>
      <c r="L40" s="388">
        <f t="shared" si="1"/>
        <v>19520384.406806476</v>
      </c>
      <c r="M40" s="388">
        <f t="shared" si="1"/>
        <v>19842432.900918819</v>
      </c>
      <c r="N40" s="388">
        <f t="shared" si="1"/>
        <v>20164177.763604004</v>
      </c>
      <c r="O40" s="388">
        <f t="shared" si="1"/>
        <v>20490420.749894101</v>
      </c>
      <c r="P40" s="388">
        <f t="shared" si="1"/>
        <v>20818387.209218785</v>
      </c>
    </row>
    <row r="42" spans="2:17" s="67" customFormat="1" x14ac:dyDescent="0.2">
      <c r="B42" s="67" t="s">
        <v>583</v>
      </c>
      <c r="C42" s="388">
        <f>C40+C35</f>
        <v>33565531.598099358</v>
      </c>
      <c r="D42" s="388">
        <f t="shared" ref="D42:P42" si="2">D40+D35</f>
        <v>33966555.293370664</v>
      </c>
      <c r="E42" s="388">
        <f t="shared" si="2"/>
        <v>34427505.080437109</v>
      </c>
      <c r="F42" s="388">
        <f t="shared" si="2"/>
        <v>35199980.724510118</v>
      </c>
      <c r="G42" s="388">
        <f t="shared" si="2"/>
        <v>36057627.135175735</v>
      </c>
      <c r="H42" s="388">
        <f t="shared" si="2"/>
        <v>36681670.749064818</v>
      </c>
      <c r="I42" s="388">
        <f t="shared" si="2"/>
        <v>37593747.912110157</v>
      </c>
      <c r="J42" s="388">
        <f t="shared" si="2"/>
        <v>38477178.155059412</v>
      </c>
      <c r="K42" s="388">
        <f t="shared" si="2"/>
        <v>39243275.206566989</v>
      </c>
      <c r="L42" s="388">
        <f t="shared" si="2"/>
        <v>39981124.395207271</v>
      </c>
      <c r="M42" s="388">
        <f t="shared" si="2"/>
        <v>40664419.261990145</v>
      </c>
      <c r="N42" s="388">
        <f t="shared" si="2"/>
        <v>41327652.523843557</v>
      </c>
      <c r="O42" s="388">
        <f t="shared" si="2"/>
        <v>41995701.051733695</v>
      </c>
      <c r="P42" s="388">
        <f t="shared" si="2"/>
        <v>42660261.345362194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43627.686643518522</v>
      </c>
    </row>
    <row r="3" spans="1:12" x14ac:dyDescent="0.2">
      <c r="B3" s="12"/>
      <c r="C3" s="12"/>
      <c r="D3" s="12"/>
      <c r="E3" s="12"/>
      <c r="F3" s="12"/>
      <c r="G3" s="12"/>
      <c r="H3" s="222"/>
      <c r="I3" s="222"/>
    </row>
    <row r="4" spans="1:12" s="10" customFormat="1" ht="25.5" customHeight="1" x14ac:dyDescent="0.2">
      <c r="A4" s="13"/>
      <c r="B4" s="14" t="s">
        <v>576</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55">
        <v>13.362060835118683</v>
      </c>
      <c r="D7" s="256">
        <v>14.443490522716663</v>
      </c>
      <c r="E7" s="256">
        <v>16.286020310023755</v>
      </c>
      <c r="F7" s="256">
        <v>16.649791053904554</v>
      </c>
      <c r="G7" s="256">
        <v>8.9214049596245388</v>
      </c>
      <c r="H7" s="256">
        <v>8.0093718521857014</v>
      </c>
      <c r="I7" s="256">
        <v>6.9582750608637571</v>
      </c>
      <c r="J7" s="256">
        <v>9.4159998071046349</v>
      </c>
      <c r="K7" s="257">
        <v>14.42466062650994</v>
      </c>
      <c r="L7" s="226" t="s">
        <v>519</v>
      </c>
    </row>
    <row r="8" spans="1:12" ht="21" customHeight="1" x14ac:dyDescent="0.2">
      <c r="A8" s="15"/>
      <c r="B8" s="199" t="s">
        <v>520</v>
      </c>
      <c r="C8" s="258">
        <v>6.2687032340158355</v>
      </c>
      <c r="D8" s="196">
        <v>3.5739043096379595</v>
      </c>
      <c r="E8" s="196">
        <v>2.8438466475533195</v>
      </c>
      <c r="F8" s="196">
        <v>3.5154915483996878</v>
      </c>
      <c r="G8" s="196">
        <v>3.4363728060811813</v>
      </c>
      <c r="H8" s="196">
        <v>4.7217679671161568</v>
      </c>
      <c r="I8" s="196">
        <v>6.5154042874636913</v>
      </c>
      <c r="J8" s="196">
        <v>10.154148463285773</v>
      </c>
      <c r="K8" s="259">
        <v>10.78268324320206</v>
      </c>
      <c r="L8" s="226" t="s">
        <v>520</v>
      </c>
    </row>
    <row r="9" spans="1:12" ht="21" customHeight="1" x14ac:dyDescent="0.2">
      <c r="A9" s="15"/>
      <c r="B9" s="199" t="s">
        <v>521</v>
      </c>
      <c r="C9" s="258">
        <v>6.3286627726957994</v>
      </c>
      <c r="D9" s="196">
        <v>3.6845935228129751</v>
      </c>
      <c r="E9" s="196">
        <v>4.5165624957685884</v>
      </c>
      <c r="F9" s="196">
        <v>1.0275578746689022</v>
      </c>
      <c r="G9" s="196">
        <v>3.4716710588415549</v>
      </c>
      <c r="H9" s="196">
        <v>9.1503310666961433</v>
      </c>
      <c r="I9" s="196">
        <v>8.0958278612053451</v>
      </c>
      <c r="J9" s="196">
        <v>9.6465742161149866</v>
      </c>
      <c r="K9" s="259">
        <v>25.131159691613018</v>
      </c>
      <c r="L9" s="226" t="s">
        <v>521</v>
      </c>
    </row>
    <row r="10" spans="1:12" ht="21" customHeight="1" x14ac:dyDescent="0.2">
      <c r="A10" s="15"/>
      <c r="B10" s="199" t="s">
        <v>522</v>
      </c>
      <c r="C10" s="258">
        <v>9.6689583702796504</v>
      </c>
      <c r="D10" s="196">
        <v>8.307508872044215</v>
      </c>
      <c r="E10" s="196">
        <v>11.159732424642014</v>
      </c>
      <c r="F10" s="196">
        <v>13.02957234601794</v>
      </c>
      <c r="G10" s="196">
        <v>10.471513975706527</v>
      </c>
      <c r="H10" s="196">
        <v>10.610178998992197</v>
      </c>
      <c r="I10" s="196">
        <v>10.695077172117825</v>
      </c>
      <c r="J10" s="196">
        <v>12.580299659996463</v>
      </c>
      <c r="K10" s="259">
        <v>11.245125981676303</v>
      </c>
      <c r="L10" s="226" t="s">
        <v>522</v>
      </c>
    </row>
    <row r="11" spans="1:12" ht="21" customHeight="1" x14ac:dyDescent="0.2">
      <c r="A11" s="15"/>
      <c r="B11" s="199" t="s">
        <v>523</v>
      </c>
      <c r="C11" s="258">
        <v>15.791923436341635</v>
      </c>
      <c r="D11" s="196">
        <v>14.71738495948142</v>
      </c>
      <c r="E11" s="196">
        <v>10.719556622845229</v>
      </c>
      <c r="F11" s="196">
        <v>5.5586028004219123</v>
      </c>
      <c r="G11" s="196">
        <v>8.0111094609557956</v>
      </c>
      <c r="H11" s="196">
        <v>7.5125181722343317</v>
      </c>
      <c r="I11" s="196">
        <v>5.6878529050713293</v>
      </c>
      <c r="J11" s="196">
        <v>9.4519671370975367</v>
      </c>
      <c r="K11" s="259">
        <v>11.635067177108816</v>
      </c>
      <c r="L11" s="226" t="s">
        <v>523</v>
      </c>
    </row>
    <row r="12" spans="1:12" ht="21" customHeight="1" x14ac:dyDescent="0.2">
      <c r="A12" s="15"/>
      <c r="B12" s="199" t="s">
        <v>524</v>
      </c>
      <c r="C12" s="258">
        <v>13.302253774601395</v>
      </c>
      <c r="D12" s="196">
        <v>14.781240978610002</v>
      </c>
      <c r="E12" s="196">
        <v>9.4944994323202003</v>
      </c>
      <c r="F12" s="196">
        <v>6.5318418889506136</v>
      </c>
      <c r="G12" s="196">
        <v>11.758171426983276</v>
      </c>
      <c r="H12" s="196">
        <v>6.6971574120871873</v>
      </c>
      <c r="I12" s="196">
        <v>11.115133233843586</v>
      </c>
      <c r="J12" s="196">
        <v>10.574374382936481</v>
      </c>
      <c r="K12" s="259">
        <v>14.5</v>
      </c>
      <c r="L12" s="226" t="s">
        <v>524</v>
      </c>
    </row>
    <row r="13" spans="1:12" ht="21" customHeight="1" x14ac:dyDescent="0.2">
      <c r="A13" s="15"/>
      <c r="B13" s="199" t="s">
        <v>525</v>
      </c>
      <c r="C13" s="258">
        <v>9.6792160114592622</v>
      </c>
      <c r="D13" s="196">
        <v>9.0296521816747788</v>
      </c>
      <c r="E13" s="196">
        <v>11.258256927579653</v>
      </c>
      <c r="F13" s="196">
        <v>10.986526026290566</v>
      </c>
      <c r="G13" s="196">
        <v>11.495917521578574</v>
      </c>
      <c r="H13" s="196">
        <v>13.681345087913305</v>
      </c>
      <c r="I13" s="196">
        <v>10.388543350287728</v>
      </c>
      <c r="J13" s="196">
        <v>13.429179317875397</v>
      </c>
      <c r="K13" s="259">
        <v>18.548806426050483</v>
      </c>
      <c r="L13" s="226" t="s">
        <v>525</v>
      </c>
    </row>
    <row r="14" spans="1:12" ht="21" customHeight="1" x14ac:dyDescent="0.2">
      <c r="A14" s="15"/>
      <c r="B14" s="199" t="s">
        <v>526</v>
      </c>
      <c r="C14" s="258">
        <v>10.114807855800763</v>
      </c>
      <c r="D14" s="196">
        <v>13.69436590295901</v>
      </c>
      <c r="E14" s="196">
        <v>14.483970500740249</v>
      </c>
      <c r="F14" s="196">
        <v>22.149278295026988</v>
      </c>
      <c r="G14" s="196">
        <v>12.816958064562474</v>
      </c>
      <c r="H14" s="196">
        <v>17.856539033093373</v>
      </c>
      <c r="I14" s="196">
        <v>19.221296264287037</v>
      </c>
      <c r="J14" s="196">
        <v>16.960894079497034</v>
      </c>
      <c r="K14" s="259">
        <v>19.369723691987186</v>
      </c>
      <c r="L14" s="226" t="s">
        <v>526</v>
      </c>
    </row>
    <row r="15" spans="1:12" ht="21" customHeight="1" x14ac:dyDescent="0.2">
      <c r="A15" s="15"/>
      <c r="B15" s="199" t="s">
        <v>527</v>
      </c>
      <c r="C15" s="258">
        <v>28.167541973370806</v>
      </c>
      <c r="D15" s="196">
        <v>30.57595377108262</v>
      </c>
      <c r="E15" s="196">
        <v>28.562422055997516</v>
      </c>
      <c r="F15" s="196">
        <v>24.641842689984205</v>
      </c>
      <c r="G15" s="196">
        <v>25.037544180707627</v>
      </c>
      <c r="H15" s="196">
        <v>24.441310667949125</v>
      </c>
      <c r="I15" s="196">
        <v>24.167799209048066</v>
      </c>
      <c r="J15" s="196">
        <v>23.66289836682682</v>
      </c>
      <c r="K15" s="260" t="s">
        <v>531</v>
      </c>
      <c r="L15" s="226" t="s">
        <v>527</v>
      </c>
    </row>
    <row r="16" spans="1:12" ht="21" customHeight="1" x14ac:dyDescent="0.2">
      <c r="A16" s="15"/>
      <c r="B16" s="199" t="s">
        <v>528</v>
      </c>
      <c r="C16" s="258">
        <v>16.412588618756615</v>
      </c>
      <c r="D16" s="196">
        <v>16.452303545401602</v>
      </c>
      <c r="E16" s="196">
        <v>12.73997702553601</v>
      </c>
      <c r="F16" s="196">
        <v>12.94375953655879</v>
      </c>
      <c r="G16" s="196">
        <v>11.933515411860947</v>
      </c>
      <c r="H16" s="196">
        <v>12.209594798882591</v>
      </c>
      <c r="I16" s="196">
        <v>13.750710651668383</v>
      </c>
      <c r="J16" s="196">
        <v>14.125911682832301</v>
      </c>
      <c r="K16" s="259">
        <v>16.205503633151928</v>
      </c>
      <c r="L16" s="226" t="s">
        <v>528</v>
      </c>
    </row>
    <row r="17" spans="1:12" ht="21" customHeight="1" x14ac:dyDescent="0.2">
      <c r="A17" s="15"/>
      <c r="B17" s="199" t="s">
        <v>529</v>
      </c>
      <c r="C17" s="258">
        <v>5.8635368283609806</v>
      </c>
      <c r="D17" s="196">
        <v>7.4744322222865316</v>
      </c>
      <c r="E17" s="196">
        <v>12.062173880905659</v>
      </c>
      <c r="F17" s="196">
        <v>8.1687652529094876</v>
      </c>
      <c r="G17" s="196">
        <v>10.398391790431909</v>
      </c>
      <c r="H17" s="196">
        <v>13.448557977555229</v>
      </c>
      <c r="I17" s="196">
        <v>15.467620264604916</v>
      </c>
      <c r="J17" s="196">
        <v>12.404443222917573</v>
      </c>
      <c r="K17" s="259">
        <v>12.530092909456839</v>
      </c>
      <c r="L17" s="226" t="s">
        <v>529</v>
      </c>
    </row>
    <row r="18" spans="1:12" ht="21" customHeight="1" x14ac:dyDescent="0.2">
      <c r="A18" s="15"/>
      <c r="B18" s="199" t="s">
        <v>530</v>
      </c>
      <c r="C18" s="258">
        <v>12.287274450366628</v>
      </c>
      <c r="D18" s="196">
        <v>5.8438367277455763</v>
      </c>
      <c r="E18" s="196">
        <v>11.084329188267255</v>
      </c>
      <c r="F18" s="196">
        <v>7.7589931719588465</v>
      </c>
      <c r="G18" s="196">
        <v>9.7522513550186414</v>
      </c>
      <c r="H18" s="196">
        <v>13.374801630122404</v>
      </c>
      <c r="I18" s="196">
        <v>15.335604460458107</v>
      </c>
      <c r="J18" s="196">
        <v>20.351780960213077</v>
      </c>
      <c r="K18" s="259">
        <v>23.477592149322632</v>
      </c>
      <c r="L18" s="226" t="s">
        <v>530</v>
      </c>
    </row>
    <row r="19" spans="1:12" ht="21" customHeight="1" x14ac:dyDescent="0.2">
      <c r="A19" s="15"/>
      <c r="B19" s="199" t="s">
        <v>532</v>
      </c>
      <c r="C19" s="258">
        <v>11.741087619984519</v>
      </c>
      <c r="D19" s="196">
        <v>8.8683103517044195</v>
      </c>
      <c r="E19" s="196">
        <v>12.507077541968183</v>
      </c>
      <c r="F19" s="196">
        <v>10.924276810434231</v>
      </c>
      <c r="G19" s="196">
        <v>9.724889101723484</v>
      </c>
      <c r="H19" s="196">
        <v>19.093687642640688</v>
      </c>
      <c r="I19" s="196">
        <v>20.678753975134015</v>
      </c>
      <c r="J19" s="196">
        <v>20.354589739740067</v>
      </c>
      <c r="K19" s="259">
        <v>22.656394678377556</v>
      </c>
      <c r="L19" s="226" t="s">
        <v>532</v>
      </c>
    </row>
    <row r="20" spans="1:12" ht="21" customHeight="1" x14ac:dyDescent="0.2">
      <c r="A20" s="15"/>
      <c r="B20" s="199" t="s">
        <v>533</v>
      </c>
      <c r="C20" s="258">
        <v>10.777946662981899</v>
      </c>
      <c r="D20" s="196">
        <v>10.451061320754718</v>
      </c>
      <c r="E20" s="196">
        <v>12.087393307651636</v>
      </c>
      <c r="F20" s="196">
        <v>7.5467088893915415</v>
      </c>
      <c r="G20" s="196">
        <v>13.60256011098018</v>
      </c>
      <c r="H20" s="196">
        <v>19.049502014185801</v>
      </c>
      <c r="I20" s="196">
        <v>17.218997956271441</v>
      </c>
      <c r="J20" s="196">
        <v>28.057545472312263</v>
      </c>
      <c r="K20" s="259">
        <v>25.289632918409996</v>
      </c>
      <c r="L20" s="226" t="s">
        <v>533</v>
      </c>
    </row>
    <row r="21" spans="1:12" ht="21" customHeight="1" x14ac:dyDescent="0.2">
      <c r="A21" s="15"/>
      <c r="B21" s="199" t="s">
        <v>534</v>
      </c>
      <c r="C21" s="258">
        <v>9.3801169590643276</v>
      </c>
      <c r="D21" s="196">
        <v>11.202990484821024</v>
      </c>
      <c r="E21" s="196">
        <v>9.2307692307692299</v>
      </c>
      <c r="F21" s="196">
        <v>14.05814058140581</v>
      </c>
      <c r="G21" s="196">
        <v>21.549504600974323</v>
      </c>
      <c r="H21" s="196">
        <v>30.059588035056699</v>
      </c>
      <c r="I21" s="196">
        <v>31.614547715262667</v>
      </c>
      <c r="J21" s="196">
        <v>36.983858869349518</v>
      </c>
      <c r="K21" s="259">
        <v>28.677997782721469</v>
      </c>
      <c r="L21" s="226" t="s">
        <v>534</v>
      </c>
    </row>
    <row r="22" spans="1:12" ht="21" customHeight="1" x14ac:dyDescent="0.2">
      <c r="A22" s="15"/>
      <c r="B22" s="199" t="s">
        <v>535</v>
      </c>
      <c r="C22" s="258">
        <v>21.85950165115581</v>
      </c>
      <c r="D22" s="196">
        <v>17.112256483741682</v>
      </c>
      <c r="E22" s="196">
        <v>14.569790422506653</v>
      </c>
      <c r="F22" s="196">
        <v>22.605228674505785</v>
      </c>
      <c r="G22" s="196">
        <v>33.334256178503296</v>
      </c>
      <c r="H22" s="196">
        <v>30.068267782424034</v>
      </c>
      <c r="I22" s="196">
        <v>42.055577025214603</v>
      </c>
      <c r="J22" s="196">
        <v>41.766048417721521</v>
      </c>
      <c r="K22" s="259">
        <v>44.62426890328593</v>
      </c>
      <c r="L22" s="226" t="s">
        <v>535</v>
      </c>
    </row>
    <row r="23" spans="1:12" ht="21" customHeight="1" x14ac:dyDescent="0.2">
      <c r="A23" s="15"/>
      <c r="B23" s="199" t="s">
        <v>536</v>
      </c>
      <c r="C23" s="258">
        <v>1.7283516777088785</v>
      </c>
      <c r="D23" s="196">
        <v>4.4416451826372061</v>
      </c>
      <c r="E23" s="196">
        <v>1.3175533442038927</v>
      </c>
      <c r="F23" s="196">
        <v>7.458249714806759</v>
      </c>
      <c r="G23" s="196">
        <v>5.4315127274329793</v>
      </c>
      <c r="H23" s="196">
        <v>4.4622087471706129</v>
      </c>
      <c r="I23" s="196">
        <v>4.8907912791794486</v>
      </c>
      <c r="J23" s="196">
        <v>9.6612745294363886</v>
      </c>
      <c r="K23" s="259">
        <v>14.260919109338083</v>
      </c>
      <c r="L23" s="226" t="s">
        <v>536</v>
      </c>
    </row>
    <row r="24" spans="1:12" ht="21" customHeight="1" x14ac:dyDescent="0.2">
      <c r="A24" s="15"/>
      <c r="B24" s="199" t="s">
        <v>537</v>
      </c>
      <c r="C24" s="258">
        <v>14.426162981017386</v>
      </c>
      <c r="D24" s="196">
        <v>13.413630024483219</v>
      </c>
      <c r="E24" s="196">
        <v>12.56715225366839</v>
      </c>
      <c r="F24" s="196">
        <v>10.677408663939051</v>
      </c>
      <c r="G24" s="196">
        <v>11.159180142180439</v>
      </c>
      <c r="H24" s="196">
        <v>14.137709955963913</v>
      </c>
      <c r="I24" s="196">
        <v>14.750754928775828</v>
      </c>
      <c r="J24" s="196">
        <v>16.45652275488272</v>
      </c>
      <c r="K24" s="259">
        <v>23.085198952865117</v>
      </c>
      <c r="L24" s="226" t="s">
        <v>537</v>
      </c>
    </row>
    <row r="25" spans="1:12" ht="21" customHeight="1" x14ac:dyDescent="0.2">
      <c r="A25" s="15"/>
      <c r="B25" s="199" t="s">
        <v>538</v>
      </c>
      <c r="C25" s="258">
        <v>17.041594032857734</v>
      </c>
      <c r="D25" s="196">
        <v>17.76083894335736</v>
      </c>
      <c r="E25" s="196">
        <v>18.892780626458684</v>
      </c>
      <c r="F25" s="196">
        <v>21.170567819408898</v>
      </c>
      <c r="G25" s="196">
        <v>22.486687105717756</v>
      </c>
      <c r="H25" s="196">
        <v>24.049829862892363</v>
      </c>
      <c r="I25" s="196">
        <v>24.703916995816748</v>
      </c>
      <c r="J25" s="196">
        <v>24.669893905393081</v>
      </c>
      <c r="K25" s="259">
        <v>29.506595405574966</v>
      </c>
      <c r="L25" s="226" t="s">
        <v>538</v>
      </c>
    </row>
    <row r="26" spans="1:12" ht="21" customHeight="1" x14ac:dyDescent="0.2">
      <c r="B26" s="199" t="s">
        <v>539</v>
      </c>
      <c r="C26" s="258">
        <v>16.133136258262727</v>
      </c>
      <c r="D26" s="196">
        <v>15.161892741174018</v>
      </c>
      <c r="E26" s="196">
        <v>13.904276279083302</v>
      </c>
      <c r="F26" s="196">
        <v>18.838035073444352</v>
      </c>
      <c r="G26" s="196">
        <v>33.200061674910344</v>
      </c>
      <c r="H26" s="196">
        <v>21.616932158794096</v>
      </c>
      <c r="I26" s="196">
        <v>22.037236300525986</v>
      </c>
      <c r="J26" s="196">
        <v>27.492543227345667</v>
      </c>
      <c r="K26" s="259">
        <v>23.869950618453863</v>
      </c>
      <c r="L26" s="226" t="s">
        <v>539</v>
      </c>
    </row>
    <row r="27" spans="1:12" ht="21" customHeight="1" x14ac:dyDescent="0.2">
      <c r="B27" s="199" t="s">
        <v>540</v>
      </c>
      <c r="C27" s="258">
        <v>12.068971356539526</v>
      </c>
      <c r="D27" s="196">
        <v>9.3447005716733873</v>
      </c>
      <c r="E27" s="196">
        <v>8.6466704177740823</v>
      </c>
      <c r="F27" s="196">
        <v>8.4306334020342035</v>
      </c>
      <c r="G27" s="196">
        <v>8.6985171524282201</v>
      </c>
      <c r="H27" s="196">
        <v>9.9472497702242642</v>
      </c>
      <c r="I27" s="196">
        <v>10.016533235476984</v>
      </c>
      <c r="J27" s="196">
        <v>12.973190010370354</v>
      </c>
      <c r="K27" s="259">
        <v>12.973190010370354</v>
      </c>
      <c r="L27" s="226" t="s">
        <v>540</v>
      </c>
    </row>
    <row r="28" spans="1:12" ht="21" customHeight="1" x14ac:dyDescent="0.2">
      <c r="B28" s="199" t="s">
        <v>541</v>
      </c>
      <c r="C28" s="258">
        <v>7.5728437156156208</v>
      </c>
      <c r="D28" s="196">
        <v>4.1350266014777217</v>
      </c>
      <c r="E28" s="196">
        <v>10.714037939865662</v>
      </c>
      <c r="F28" s="196">
        <v>15.772006516381644</v>
      </c>
      <c r="G28" s="196">
        <v>19.649366659556414</v>
      </c>
      <c r="H28" s="196">
        <v>20.429569908594654</v>
      </c>
      <c r="I28" s="196">
        <v>33.336713573616684</v>
      </c>
      <c r="J28" s="196">
        <v>33.473568399967306</v>
      </c>
      <c r="K28" s="259">
        <v>24.79637428795845</v>
      </c>
      <c r="L28" s="226" t="s">
        <v>541</v>
      </c>
    </row>
    <row r="29" spans="1:12" ht="21" customHeight="1" x14ac:dyDescent="0.2">
      <c r="B29" s="199" t="s">
        <v>542</v>
      </c>
      <c r="C29" s="258">
        <v>7.1450561221448643</v>
      </c>
      <c r="D29" s="196">
        <v>9.5551724718350979</v>
      </c>
      <c r="E29" s="196">
        <v>7.3858800217374405</v>
      </c>
      <c r="F29" s="196">
        <v>11.123478605480797</v>
      </c>
      <c r="G29" s="196">
        <v>18.279322720218754</v>
      </c>
      <c r="H29" s="196">
        <v>15.319957031336747</v>
      </c>
      <c r="I29" s="196">
        <v>17.738436315939168</v>
      </c>
      <c r="J29" s="196">
        <v>22.26568490765127</v>
      </c>
      <c r="K29" s="259">
        <v>41.683401989252772</v>
      </c>
      <c r="L29" s="226" t="s">
        <v>542</v>
      </c>
    </row>
    <row r="30" spans="1:12" ht="21" customHeight="1" x14ac:dyDescent="0.2">
      <c r="B30" s="199" t="s">
        <v>543</v>
      </c>
      <c r="C30" s="258">
        <v>5.7048098545158785</v>
      </c>
      <c r="D30" s="196">
        <v>1.1981753144288558</v>
      </c>
      <c r="E30" s="196">
        <v>1.2746555270566498</v>
      </c>
      <c r="F30" s="196">
        <v>0.6580275585245533</v>
      </c>
      <c r="G30" s="196">
        <v>1.8548176878675675</v>
      </c>
      <c r="H30" s="196">
        <v>1.024137388884331</v>
      </c>
      <c r="I30" s="196">
        <v>4.038814727392861</v>
      </c>
      <c r="J30" s="196">
        <v>8.2169489953092576</v>
      </c>
      <c r="K30" s="259">
        <v>8.0652336540114167</v>
      </c>
      <c r="L30" s="226" t="s">
        <v>543</v>
      </c>
    </row>
    <row r="31" spans="1:12" ht="21" customHeight="1" x14ac:dyDescent="0.2">
      <c r="B31" s="199" t="s">
        <v>544</v>
      </c>
      <c r="C31" s="258">
        <v>6.7384935637122387</v>
      </c>
      <c r="D31" s="196">
        <v>22.857955584452522</v>
      </c>
      <c r="E31" s="196">
        <v>12.373154653637821</v>
      </c>
      <c r="F31" s="196">
        <v>13.493308090768057</v>
      </c>
      <c r="G31" s="196">
        <v>14.820081581550051</v>
      </c>
      <c r="H31" s="196">
        <v>6.65194890199189</v>
      </c>
      <c r="I31" s="196">
        <v>20.394070702484598</v>
      </c>
      <c r="J31" s="196">
        <v>23.044811867487834</v>
      </c>
      <c r="K31" s="259">
        <v>18.010357388442262</v>
      </c>
      <c r="L31" s="226" t="s">
        <v>544</v>
      </c>
    </row>
    <row r="32" spans="1:12" ht="21" customHeight="1" x14ac:dyDescent="0.2">
      <c r="B32" s="199" t="s">
        <v>545</v>
      </c>
      <c r="C32" s="258">
        <v>24.574305730273309</v>
      </c>
      <c r="D32" s="196">
        <v>21.213545995349989</v>
      </c>
      <c r="E32" s="196">
        <v>26.894706182188884</v>
      </c>
      <c r="F32" s="196">
        <v>25.078211726713089</v>
      </c>
      <c r="G32" s="196">
        <v>25.134287662670253</v>
      </c>
      <c r="H32" s="196">
        <v>25.553046730459346</v>
      </c>
      <c r="I32" s="196">
        <v>30.599698454977972</v>
      </c>
      <c r="J32" s="196">
        <v>31.554823578382464</v>
      </c>
      <c r="K32" s="259">
        <v>28.721155700577022</v>
      </c>
      <c r="L32" s="226" t="s">
        <v>545</v>
      </c>
    </row>
    <row r="33" spans="2:12" ht="21" customHeight="1" x14ac:dyDescent="0.2">
      <c r="B33" s="199" t="s">
        <v>546</v>
      </c>
      <c r="C33" s="258">
        <v>22.008240622127651</v>
      </c>
      <c r="D33" s="196">
        <v>19.53751762267682</v>
      </c>
      <c r="E33" s="196">
        <v>21.889470916477219</v>
      </c>
      <c r="F33" s="196">
        <v>22.820428088928139</v>
      </c>
      <c r="G33" s="196">
        <v>21.751933340454112</v>
      </c>
      <c r="H33" s="196">
        <v>21.238776167942643</v>
      </c>
      <c r="I33" s="196">
        <v>22.29019543476954</v>
      </c>
      <c r="J33" s="196">
        <v>24.233547312821909</v>
      </c>
      <c r="K33" s="259">
        <v>24.112638902696002</v>
      </c>
      <c r="L33" s="226" t="s">
        <v>546</v>
      </c>
    </row>
    <row r="34" spans="2:12" ht="21" customHeight="1" thickBot="1" x14ac:dyDescent="0.25">
      <c r="B34" s="212" t="s">
        <v>547</v>
      </c>
      <c r="C34" s="261">
        <v>26.985085457092229</v>
      </c>
      <c r="D34" s="262">
        <v>26.972405820001239</v>
      </c>
      <c r="E34" s="262">
        <v>25.825792569053295</v>
      </c>
      <c r="F34" s="262">
        <v>25.968619554100925</v>
      </c>
      <c r="G34" s="262">
        <v>25.405223873943982</v>
      </c>
      <c r="H34" s="262">
        <v>25.050986345719434</v>
      </c>
      <c r="I34" s="262">
        <v>25.73071036619508</v>
      </c>
      <c r="J34" s="262">
        <v>25.269010462329767</v>
      </c>
      <c r="K34" s="263">
        <v>26.832530437186826</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43627.684571759259</v>
      </c>
    </row>
    <row r="3" spans="1:12" x14ac:dyDescent="0.2">
      <c r="B3" s="12"/>
      <c r="C3" s="12"/>
      <c r="D3" s="12"/>
      <c r="E3" s="12"/>
      <c r="F3" s="12"/>
      <c r="G3" s="12"/>
      <c r="H3" s="222"/>
      <c r="I3" s="222"/>
    </row>
    <row r="4" spans="1:12" s="10" customFormat="1" ht="25.5" customHeight="1" x14ac:dyDescent="0.2">
      <c r="A4" s="13"/>
      <c r="B4" s="14" t="s">
        <v>575</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55">
        <v>8.786402992617953</v>
      </c>
      <c r="D7" s="256">
        <v>14.94887683787158</v>
      </c>
      <c r="E7" s="256">
        <v>7.2993697194277711</v>
      </c>
      <c r="F7" s="256">
        <v>14.435830659406657</v>
      </c>
      <c r="G7" s="256">
        <v>11.533013847102607</v>
      </c>
      <c r="H7" s="256">
        <v>22.569372758011621</v>
      </c>
      <c r="I7" s="256">
        <v>23.9209405803092</v>
      </c>
      <c r="J7" s="256">
        <v>18.78753997024652</v>
      </c>
      <c r="K7" s="257">
        <v>18.814729253428318</v>
      </c>
      <c r="L7" s="226" t="s">
        <v>519</v>
      </c>
    </row>
    <row r="8" spans="1:12" ht="21" customHeight="1" x14ac:dyDescent="0.2">
      <c r="A8" s="15"/>
      <c r="B8" s="199" t="s">
        <v>520</v>
      </c>
      <c r="C8" s="258">
        <v>16.152543606258028</v>
      </c>
      <c r="D8" s="196">
        <v>16.312176900185445</v>
      </c>
      <c r="E8" s="196">
        <v>17.52979216480735</v>
      </c>
      <c r="F8" s="196">
        <v>16.828358519212191</v>
      </c>
      <c r="G8" s="196">
        <v>17.400119301015987</v>
      </c>
      <c r="H8" s="196">
        <v>17.521741058629949</v>
      </c>
      <c r="I8" s="196">
        <v>17.230116059446175</v>
      </c>
      <c r="J8" s="196">
        <v>17.724622080423</v>
      </c>
      <c r="K8" s="259">
        <v>19.26912836093036</v>
      </c>
      <c r="L8" s="226" t="s">
        <v>520</v>
      </c>
    </row>
    <row r="9" spans="1:12" ht="21" customHeight="1" x14ac:dyDescent="0.2">
      <c r="A9" s="15"/>
      <c r="B9" s="199" t="s">
        <v>521</v>
      </c>
      <c r="C9" s="258">
        <v>24.777783518518568</v>
      </c>
      <c r="D9" s="196">
        <v>30.845540556705693</v>
      </c>
      <c r="E9" s="196">
        <v>29.644329372614262</v>
      </c>
      <c r="F9" s="196">
        <v>25.506133329798946</v>
      </c>
      <c r="G9" s="196">
        <v>21.601594564167193</v>
      </c>
      <c r="H9" s="196">
        <v>24.574029311612623</v>
      </c>
      <c r="I9" s="196">
        <v>22.741364629572104</v>
      </c>
      <c r="J9" s="196">
        <v>24.743628390673923</v>
      </c>
      <c r="K9" s="259">
        <v>18.053831246126453</v>
      </c>
      <c r="L9" s="226" t="s">
        <v>521</v>
      </c>
    </row>
    <row r="10" spans="1:12" ht="21" customHeight="1" x14ac:dyDescent="0.2">
      <c r="A10" s="15"/>
      <c r="B10" s="199" t="s">
        <v>522</v>
      </c>
      <c r="C10" s="258">
        <v>37.746096069446864</v>
      </c>
      <c r="D10" s="196">
        <v>37.11918759806909</v>
      </c>
      <c r="E10" s="196">
        <v>32.283970975245516</v>
      </c>
      <c r="F10" s="196">
        <v>32.261360540673422</v>
      </c>
      <c r="G10" s="196">
        <v>32.13659433436321</v>
      </c>
      <c r="H10" s="196">
        <v>33.253228528003696</v>
      </c>
      <c r="I10" s="196">
        <v>28.951640411348606</v>
      </c>
      <c r="J10" s="196">
        <v>32.494608453356733</v>
      </c>
      <c r="K10" s="259">
        <v>35.631684159725076</v>
      </c>
      <c r="L10" s="226" t="s">
        <v>522</v>
      </c>
    </row>
    <row r="11" spans="1:12" ht="21" customHeight="1" x14ac:dyDescent="0.2">
      <c r="A11" s="15"/>
      <c r="B11" s="199" t="s">
        <v>523</v>
      </c>
      <c r="C11" s="258">
        <v>16.325264658702796</v>
      </c>
      <c r="D11" s="196">
        <v>16.580319549031088</v>
      </c>
      <c r="E11" s="196">
        <v>20.009612640907761</v>
      </c>
      <c r="F11" s="196">
        <v>16.654334850255566</v>
      </c>
      <c r="G11" s="196">
        <v>17.730487685475222</v>
      </c>
      <c r="H11" s="196">
        <v>15.828157070137745</v>
      </c>
      <c r="I11" s="196">
        <v>18.994955173481536</v>
      </c>
      <c r="J11" s="196">
        <v>18.170839325922273</v>
      </c>
      <c r="K11" s="259">
        <v>17.571386899526253</v>
      </c>
      <c r="L11" s="226" t="s">
        <v>523</v>
      </c>
    </row>
    <row r="12" spans="1:12" ht="21" customHeight="1" x14ac:dyDescent="0.2">
      <c r="A12" s="15"/>
      <c r="B12" s="199" t="s">
        <v>524</v>
      </c>
      <c r="C12" s="258">
        <v>27.91406915863751</v>
      </c>
      <c r="D12" s="196">
        <v>21.948289713926538</v>
      </c>
      <c r="E12" s="196">
        <v>25.747868276509397</v>
      </c>
      <c r="F12" s="196">
        <v>29.728996145291909</v>
      </c>
      <c r="G12" s="196">
        <v>29.650420920580878</v>
      </c>
      <c r="H12" s="196">
        <v>27.426052999367037</v>
      </c>
      <c r="I12" s="196">
        <v>28.693073877531393</v>
      </c>
      <c r="J12" s="196">
        <v>29.442561842618439</v>
      </c>
      <c r="K12" s="259">
        <v>1.2373114277247295</v>
      </c>
      <c r="L12" s="226" t="s">
        <v>524</v>
      </c>
    </row>
    <row r="13" spans="1:12" ht="21" customHeight="1" x14ac:dyDescent="0.2">
      <c r="A13" s="15"/>
      <c r="B13" s="199" t="s">
        <v>525</v>
      </c>
      <c r="C13" s="258">
        <v>36.650065396648863</v>
      </c>
      <c r="D13" s="196">
        <v>40.68271651199619</v>
      </c>
      <c r="E13" s="196">
        <v>35.844356233901699</v>
      </c>
      <c r="F13" s="196">
        <v>36.778340351747381</v>
      </c>
      <c r="G13" s="196">
        <v>35.40209842366275</v>
      </c>
      <c r="H13" s="196">
        <v>34.653181826778223</v>
      </c>
      <c r="I13" s="196">
        <v>40.656146019843689</v>
      </c>
      <c r="J13" s="196">
        <v>38.127630797089196</v>
      </c>
      <c r="K13" s="259">
        <v>34.19653847539854</v>
      </c>
      <c r="L13" s="226" t="s">
        <v>525</v>
      </c>
    </row>
    <row r="14" spans="1:12" ht="21" customHeight="1" x14ac:dyDescent="0.2">
      <c r="A14" s="15"/>
      <c r="B14" s="199" t="s">
        <v>526</v>
      </c>
      <c r="C14" s="258">
        <v>44.037064290970399</v>
      </c>
      <c r="D14" s="196">
        <v>47.710495267405562</v>
      </c>
      <c r="E14" s="196">
        <v>34.141380598563785</v>
      </c>
      <c r="F14" s="196">
        <v>31.031761229253245</v>
      </c>
      <c r="G14" s="196">
        <v>39.175418181121621</v>
      </c>
      <c r="H14" s="196">
        <v>31.30099929702169</v>
      </c>
      <c r="I14" s="196">
        <v>34.624205585599697</v>
      </c>
      <c r="J14" s="196">
        <v>40.758257979605851</v>
      </c>
      <c r="K14" s="259">
        <v>40.666654070304048</v>
      </c>
      <c r="L14" s="226" t="s">
        <v>526</v>
      </c>
    </row>
    <row r="15" spans="1:12" ht="21" customHeight="1" x14ac:dyDescent="0.2">
      <c r="A15" s="15"/>
      <c r="B15" s="199" t="s">
        <v>527</v>
      </c>
      <c r="C15" s="258">
        <v>19.801319292722873</v>
      </c>
      <c r="D15" s="196">
        <v>16.889432259964796</v>
      </c>
      <c r="E15" s="196">
        <v>19.910279365556633</v>
      </c>
      <c r="F15" s="196">
        <v>24.433779489643353</v>
      </c>
      <c r="G15" s="196">
        <v>24.374848697343491</v>
      </c>
      <c r="H15" s="196">
        <v>24.920735418323201</v>
      </c>
      <c r="I15" s="196">
        <v>24.972488521993021</v>
      </c>
      <c r="J15" s="196">
        <v>25.924308521002587</v>
      </c>
      <c r="K15" s="260" t="s">
        <v>531</v>
      </c>
      <c r="L15" s="226" t="s">
        <v>527</v>
      </c>
    </row>
    <row r="16" spans="1:12" ht="21" customHeight="1" x14ac:dyDescent="0.2">
      <c r="A16" s="15"/>
      <c r="B16" s="199" t="s">
        <v>528</v>
      </c>
      <c r="C16" s="258">
        <v>27.168102800659817</v>
      </c>
      <c r="D16" s="196">
        <v>29.419767591839541</v>
      </c>
      <c r="E16" s="196">
        <v>33.844867841486909</v>
      </c>
      <c r="F16" s="196">
        <v>32.632015837019885</v>
      </c>
      <c r="G16" s="196">
        <v>34.611684062649431</v>
      </c>
      <c r="H16" s="196">
        <v>36.049250703575886</v>
      </c>
      <c r="I16" s="196">
        <v>33.581567491188103</v>
      </c>
      <c r="J16" s="196">
        <v>34.955072502694875</v>
      </c>
      <c r="K16" s="259">
        <v>34.247027150646332</v>
      </c>
      <c r="L16" s="226" t="s">
        <v>528</v>
      </c>
    </row>
    <row r="17" spans="1:12" ht="21" customHeight="1" x14ac:dyDescent="0.2">
      <c r="A17" s="15"/>
      <c r="B17" s="199" t="s">
        <v>529</v>
      </c>
      <c r="C17" s="258">
        <v>16.83858876890033</v>
      </c>
      <c r="D17" s="196">
        <v>18.54577633175284</v>
      </c>
      <c r="E17" s="196">
        <v>12.748024401506656</v>
      </c>
      <c r="F17" s="196">
        <v>13.553402261400407</v>
      </c>
      <c r="G17" s="196">
        <v>16.896168300270482</v>
      </c>
      <c r="H17" s="196">
        <v>12.837725279461807</v>
      </c>
      <c r="I17" s="196">
        <v>11.970400932648783</v>
      </c>
      <c r="J17" s="196">
        <v>16.097926998635511</v>
      </c>
      <c r="K17" s="259">
        <v>17.775118876301267</v>
      </c>
      <c r="L17" s="226" t="s">
        <v>529</v>
      </c>
    </row>
    <row r="18" spans="1:12" ht="21" customHeight="1" x14ac:dyDescent="0.2">
      <c r="A18" s="15"/>
      <c r="B18" s="199" t="s">
        <v>530</v>
      </c>
      <c r="C18" s="258">
        <v>35.760703361072906</v>
      </c>
      <c r="D18" s="196">
        <v>44.3546840493525</v>
      </c>
      <c r="E18" s="196">
        <v>37.641010686298372</v>
      </c>
      <c r="F18" s="196">
        <v>41.401471736854006</v>
      </c>
      <c r="G18" s="196">
        <v>40.826636308056521</v>
      </c>
      <c r="H18" s="196">
        <v>35.838734328281461</v>
      </c>
      <c r="I18" s="196">
        <v>40.620579571485656</v>
      </c>
      <c r="J18" s="196">
        <v>34.818151821221278</v>
      </c>
      <c r="K18" s="259">
        <v>31.287652791778012</v>
      </c>
      <c r="L18" s="226" t="s">
        <v>530</v>
      </c>
    </row>
    <row r="19" spans="1:12" ht="21" customHeight="1" x14ac:dyDescent="0.2">
      <c r="A19" s="15"/>
      <c r="B19" s="199" t="s">
        <v>532</v>
      </c>
      <c r="C19" s="258">
        <v>12.169170142302773</v>
      </c>
      <c r="D19" s="196">
        <v>13.06170739992506</v>
      </c>
      <c r="E19" s="196">
        <v>10.928895257957231</v>
      </c>
      <c r="F19" s="196">
        <v>11.266412224469528</v>
      </c>
      <c r="G19" s="196">
        <v>11.421733080815118</v>
      </c>
      <c r="H19" s="196">
        <v>9.4194561283189397</v>
      </c>
      <c r="I19" s="196">
        <v>10.803348109229383</v>
      </c>
      <c r="J19" s="196">
        <v>11.211055551282188</v>
      </c>
      <c r="K19" s="259">
        <v>8.4314775288397197</v>
      </c>
      <c r="L19" s="226" t="s">
        <v>532</v>
      </c>
    </row>
    <row r="20" spans="1:12" ht="21" customHeight="1" x14ac:dyDescent="0.2">
      <c r="A20" s="15"/>
      <c r="B20" s="199" t="s">
        <v>533</v>
      </c>
      <c r="C20" s="258">
        <v>28.62373911841923</v>
      </c>
      <c r="D20" s="196">
        <v>29.230542452830193</v>
      </c>
      <c r="E20" s="196">
        <v>28.678053478359391</v>
      </c>
      <c r="F20" s="196">
        <v>30.591721330015829</v>
      </c>
      <c r="G20" s="196">
        <v>29.690745214570882</v>
      </c>
      <c r="H20" s="196">
        <v>24.253433177635539</v>
      </c>
      <c r="I20" s="196">
        <v>27.961651911130765</v>
      </c>
      <c r="J20" s="196">
        <v>32.719173512504469</v>
      </c>
      <c r="K20" s="259">
        <v>31.82779496753426</v>
      </c>
      <c r="L20" s="226" t="s">
        <v>533</v>
      </c>
    </row>
    <row r="21" spans="1:12" ht="21" customHeight="1" x14ac:dyDescent="0.2">
      <c r="A21" s="15"/>
      <c r="B21" s="199" t="s">
        <v>534</v>
      </c>
      <c r="C21" s="258">
        <v>22.385964912280702</v>
      </c>
      <c r="D21" s="196">
        <v>20.559583144540099</v>
      </c>
      <c r="E21" s="196">
        <v>22.199349945828818</v>
      </c>
      <c r="F21" s="196">
        <v>26.244262442624425</v>
      </c>
      <c r="G21" s="196">
        <v>27.792473700313007</v>
      </c>
      <c r="H21" s="196">
        <v>20.854420026034955</v>
      </c>
      <c r="I21" s="196">
        <v>23.66994784650986</v>
      </c>
      <c r="J21" s="196">
        <v>23.30486827410969</v>
      </c>
      <c r="K21" s="259">
        <v>22.941765320793369</v>
      </c>
      <c r="L21" s="226" t="s">
        <v>534</v>
      </c>
    </row>
    <row r="22" spans="1:12" ht="21" customHeight="1" x14ac:dyDescent="0.2">
      <c r="A22" s="15"/>
      <c r="B22" s="199" t="s">
        <v>535</v>
      </c>
      <c r="C22" s="258">
        <v>18.667667367157012</v>
      </c>
      <c r="D22" s="196">
        <v>20.461295129683222</v>
      </c>
      <c r="E22" s="196">
        <v>22.520067665256555</v>
      </c>
      <c r="F22" s="196">
        <v>17.822741701847473</v>
      </c>
      <c r="G22" s="196">
        <v>16.105608071187103</v>
      </c>
      <c r="H22" s="196">
        <v>17.732054166345364</v>
      </c>
      <c r="I22" s="196">
        <v>18.903839590468628</v>
      </c>
      <c r="J22" s="196">
        <v>18.484107053756951</v>
      </c>
      <c r="K22" s="259">
        <v>10.242799468469082</v>
      </c>
      <c r="L22" s="226" t="s">
        <v>535</v>
      </c>
    </row>
    <row r="23" spans="1:12" ht="21" customHeight="1" x14ac:dyDescent="0.2">
      <c r="A23" s="15"/>
      <c r="B23" s="199" t="s">
        <v>536</v>
      </c>
      <c r="C23" s="258">
        <v>12.891230192051015</v>
      </c>
      <c r="D23" s="196">
        <v>12.854864225048836</v>
      </c>
      <c r="E23" s="196">
        <v>10.910443849645464</v>
      </c>
      <c r="F23" s="196">
        <v>13.05579070428049</v>
      </c>
      <c r="G23" s="196">
        <v>14.069361550158929</v>
      </c>
      <c r="H23" s="196">
        <v>17.802751583043779</v>
      </c>
      <c r="I23" s="196">
        <v>14.673045141425357</v>
      </c>
      <c r="J23" s="196">
        <v>16.006411281266267</v>
      </c>
      <c r="K23" s="259">
        <v>17.292446060157864</v>
      </c>
      <c r="L23" s="226" t="s">
        <v>536</v>
      </c>
    </row>
    <row r="24" spans="1:12" ht="21" customHeight="1" x14ac:dyDescent="0.2">
      <c r="A24" s="15"/>
      <c r="B24" s="199" t="s">
        <v>537</v>
      </c>
      <c r="C24" s="258">
        <v>27.14073961460986</v>
      </c>
      <c r="D24" s="196">
        <v>25.337577091145757</v>
      </c>
      <c r="E24" s="196">
        <v>26.161818218880153</v>
      </c>
      <c r="F24" s="196">
        <v>28.049355969393478</v>
      </c>
      <c r="G24" s="196">
        <v>30.139064973541558</v>
      </c>
      <c r="H24" s="196">
        <v>30.201450607601785</v>
      </c>
      <c r="I24" s="196">
        <v>30.036275227971799</v>
      </c>
      <c r="J24" s="196">
        <v>28.903681474118812</v>
      </c>
      <c r="K24" s="259">
        <v>28.427023299027354</v>
      </c>
      <c r="L24" s="226" t="s">
        <v>537</v>
      </c>
    </row>
    <row r="25" spans="1:12" ht="21" customHeight="1" x14ac:dyDescent="0.2">
      <c r="A25" s="15"/>
      <c r="B25" s="199" t="s">
        <v>538</v>
      </c>
      <c r="C25" s="258">
        <v>35.312278661724768</v>
      </c>
      <c r="D25" s="196">
        <v>34.995342959404354</v>
      </c>
      <c r="E25" s="196">
        <v>34.447083075743301</v>
      </c>
      <c r="F25" s="196">
        <v>33.462464469575423</v>
      </c>
      <c r="G25" s="196">
        <v>33.21298419488857</v>
      </c>
      <c r="H25" s="196">
        <v>31.706324437951579</v>
      </c>
      <c r="I25" s="196">
        <v>31.843206261868907</v>
      </c>
      <c r="J25" s="196">
        <v>32.218621199349116</v>
      </c>
      <c r="K25" s="259">
        <v>30.051275100946611</v>
      </c>
      <c r="L25" s="226" t="s">
        <v>538</v>
      </c>
    </row>
    <row r="26" spans="1:12" ht="21" customHeight="1" x14ac:dyDescent="0.2">
      <c r="B26" s="199" t="s">
        <v>539</v>
      </c>
      <c r="C26" s="258">
        <v>21.268622111681108</v>
      </c>
      <c r="D26" s="196">
        <v>22.734091630144455</v>
      </c>
      <c r="E26" s="196">
        <v>22.783818228939438</v>
      </c>
      <c r="F26" s="196">
        <v>24.242484547101363</v>
      </c>
      <c r="G26" s="196">
        <v>20.105228548743504</v>
      </c>
      <c r="H26" s="196">
        <v>26.608556539442038</v>
      </c>
      <c r="I26" s="196">
        <v>23.713109380183486</v>
      </c>
      <c r="J26" s="196">
        <v>22.913991373342057</v>
      </c>
      <c r="K26" s="259">
        <v>22.55623847572625</v>
      </c>
      <c r="L26" s="226" t="s">
        <v>539</v>
      </c>
    </row>
    <row r="27" spans="1:12" ht="21" customHeight="1" x14ac:dyDescent="0.2">
      <c r="B27" s="199" t="s">
        <v>540</v>
      </c>
      <c r="C27" s="258">
        <v>9.6209425807208699</v>
      </c>
      <c r="D27" s="196">
        <v>12.222135812754253</v>
      </c>
      <c r="E27" s="196">
        <v>11.463230215408679</v>
      </c>
      <c r="F27" s="196">
        <v>10.193191242240388</v>
      </c>
      <c r="G27" s="196">
        <v>9.1505191897621785</v>
      </c>
      <c r="H27" s="196">
        <v>8.6095103345405768</v>
      </c>
      <c r="I27" s="196">
        <v>8.4340812819215145</v>
      </c>
      <c r="J27" s="196">
        <v>14.866659463823961</v>
      </c>
      <c r="K27" s="259">
        <v>14.866659463823961</v>
      </c>
      <c r="L27" s="226" t="s">
        <v>540</v>
      </c>
    </row>
    <row r="28" spans="1:12" ht="21" customHeight="1" x14ac:dyDescent="0.2">
      <c r="B28" s="199" t="s">
        <v>541</v>
      </c>
      <c r="C28" s="258">
        <v>11.846567106249189</v>
      </c>
      <c r="D28" s="196">
        <v>10.678780732868468</v>
      </c>
      <c r="E28" s="196">
        <v>9.1336834269001077</v>
      </c>
      <c r="F28" s="196">
        <v>11.984381761896918</v>
      </c>
      <c r="G28" s="196">
        <v>15.781395241290143</v>
      </c>
      <c r="H28" s="196">
        <v>11.792877304293908</v>
      </c>
      <c r="I28" s="196">
        <v>9.9030959848705713</v>
      </c>
      <c r="J28" s="196">
        <v>10.510318762436638</v>
      </c>
      <c r="K28" s="259">
        <v>13.691821633533047</v>
      </c>
      <c r="L28" s="226" t="s">
        <v>541</v>
      </c>
    </row>
    <row r="29" spans="1:12" ht="21" customHeight="1" x14ac:dyDescent="0.2">
      <c r="B29" s="199" t="s">
        <v>542</v>
      </c>
      <c r="C29" s="258">
        <v>22.377889555731993</v>
      </c>
      <c r="D29" s="196">
        <v>23.546923658255604</v>
      </c>
      <c r="E29" s="196">
        <v>22.187085896731755</v>
      </c>
      <c r="F29" s="196">
        <v>19.160781181179591</v>
      </c>
      <c r="G29" s="196">
        <v>23.487281707652087</v>
      </c>
      <c r="H29" s="196">
        <v>22.215466256093368</v>
      </c>
      <c r="I29" s="196">
        <v>21.078316668405421</v>
      </c>
      <c r="J29" s="196">
        <v>20.986163911405395</v>
      </c>
      <c r="K29" s="259">
        <v>15.801138278716145</v>
      </c>
      <c r="L29" s="226" t="s">
        <v>542</v>
      </c>
    </row>
    <row r="30" spans="1:12" ht="21" customHeight="1" x14ac:dyDescent="0.2">
      <c r="B30" s="199" t="s">
        <v>543</v>
      </c>
      <c r="C30" s="258">
        <v>17.05457742572494</v>
      </c>
      <c r="D30" s="196">
        <v>17.870378025696439</v>
      </c>
      <c r="E30" s="196">
        <v>16.876326493979125</v>
      </c>
      <c r="F30" s="196">
        <v>16.378625710737634</v>
      </c>
      <c r="G30" s="196">
        <v>15.305392026207397</v>
      </c>
      <c r="H30" s="196">
        <v>21.797847135409892</v>
      </c>
      <c r="I30" s="196">
        <v>20.463737001505159</v>
      </c>
      <c r="J30" s="196">
        <v>18.87014466485936</v>
      </c>
      <c r="K30" s="259">
        <v>21.160627529472173</v>
      </c>
      <c r="L30" s="226" t="s">
        <v>543</v>
      </c>
    </row>
    <row r="31" spans="1:12" ht="21" customHeight="1" x14ac:dyDescent="0.2">
      <c r="B31" s="199" t="s">
        <v>544</v>
      </c>
      <c r="C31" s="258">
        <v>26.578105785948811</v>
      </c>
      <c r="D31" s="196">
        <v>19.107496116456435</v>
      </c>
      <c r="E31" s="196">
        <v>18.714816379018895</v>
      </c>
      <c r="F31" s="196">
        <v>18.503431411217161</v>
      </c>
      <c r="G31" s="196">
        <v>19.030561580670035</v>
      </c>
      <c r="H31" s="196">
        <v>19.77668195761062</v>
      </c>
      <c r="I31" s="196">
        <v>17.28314618267753</v>
      </c>
      <c r="J31" s="196">
        <v>19.270705137786624</v>
      </c>
      <c r="K31" s="259">
        <v>25.29102304331073</v>
      </c>
      <c r="L31" s="226" t="s">
        <v>544</v>
      </c>
    </row>
    <row r="32" spans="1:12" ht="21" customHeight="1" x14ac:dyDescent="0.2">
      <c r="B32" s="199" t="s">
        <v>545</v>
      </c>
      <c r="C32" s="258">
        <v>19.48743316964114</v>
      </c>
      <c r="D32" s="196">
        <v>19.066475225656053</v>
      </c>
      <c r="E32" s="196">
        <v>15.801354401805868</v>
      </c>
      <c r="F32" s="196">
        <v>15.268274632488982</v>
      </c>
      <c r="G32" s="196">
        <v>15.486687143201681</v>
      </c>
      <c r="H32" s="196">
        <v>14.42931587428396</v>
      </c>
      <c r="I32" s="196">
        <v>15.431032934337354</v>
      </c>
      <c r="J32" s="196">
        <v>20.786973578407082</v>
      </c>
      <c r="K32" s="259">
        <v>20.997910466043606</v>
      </c>
      <c r="L32" s="226" t="s">
        <v>545</v>
      </c>
    </row>
    <row r="33" spans="2:12" ht="21" customHeight="1" x14ac:dyDescent="0.2">
      <c r="B33" s="199" t="s">
        <v>546</v>
      </c>
      <c r="C33" s="258">
        <v>38.803207774865861</v>
      </c>
      <c r="D33" s="196">
        <v>39.643728264818876</v>
      </c>
      <c r="E33" s="196">
        <v>38.219297774489092</v>
      </c>
      <c r="F33" s="196">
        <v>38.634494774126935</v>
      </c>
      <c r="G33" s="196">
        <v>39.815247564202394</v>
      </c>
      <c r="H33" s="196">
        <v>41.621122458705322</v>
      </c>
      <c r="I33" s="196">
        <v>40.918538793362522</v>
      </c>
      <c r="J33" s="196">
        <v>38.991961130962359</v>
      </c>
      <c r="K33" s="259">
        <v>38.377665604240136</v>
      </c>
      <c r="L33" s="226" t="s">
        <v>546</v>
      </c>
    </row>
    <row r="34" spans="2:12" ht="21" customHeight="1" thickBot="1" x14ac:dyDescent="0.25">
      <c r="B34" s="212" t="s">
        <v>547</v>
      </c>
      <c r="C34" s="261">
        <v>36.863018611249871</v>
      </c>
      <c r="D34" s="262">
        <v>38.532884194544017</v>
      </c>
      <c r="E34" s="262">
        <v>37.715984253064747</v>
      </c>
      <c r="F34" s="262">
        <v>36.869827892308699</v>
      </c>
      <c r="G34" s="262">
        <v>36.507245931265516</v>
      </c>
      <c r="H34" s="262">
        <v>28.726423578403129</v>
      </c>
      <c r="I34" s="262">
        <v>31.825718267448082</v>
      </c>
      <c r="J34" s="262">
        <v>34.647407797065874</v>
      </c>
      <c r="K34" s="263">
        <v>32.899129276494548</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43627.683495370373</v>
      </c>
    </row>
    <row r="3" spans="1:12" x14ac:dyDescent="0.2">
      <c r="B3" s="12"/>
      <c r="C3" s="12"/>
      <c r="D3" s="12"/>
      <c r="E3" s="12"/>
      <c r="F3" s="12"/>
      <c r="G3" s="12"/>
      <c r="H3" s="222"/>
      <c r="I3" s="222"/>
    </row>
    <row r="4" spans="1:12" s="10" customFormat="1" ht="25.5" customHeight="1" x14ac:dyDescent="0.2">
      <c r="A4" s="13"/>
      <c r="B4" s="14" t="s">
        <v>574</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55">
        <v>0.77657936160640029</v>
      </c>
      <c r="D7" s="256">
        <v>0.63661671493763572</v>
      </c>
      <c r="E7" s="256">
        <v>1.1694231507265531</v>
      </c>
      <c r="F7" s="256">
        <v>0.86124501976127432</v>
      </c>
      <c r="G7" s="256">
        <v>1.3958252767462047</v>
      </c>
      <c r="H7" s="256">
        <v>1.3676309876893211</v>
      </c>
      <c r="I7" s="256">
        <v>0.92414181826617992</v>
      </c>
      <c r="J7" s="256">
        <v>1.0929965189335962</v>
      </c>
      <c r="K7" s="257">
        <v>1.9790422421613223</v>
      </c>
      <c r="L7" s="226" t="s">
        <v>519</v>
      </c>
    </row>
    <row r="8" spans="1:12" ht="21" customHeight="1" x14ac:dyDescent="0.2">
      <c r="A8" s="15"/>
      <c r="B8" s="199" t="s">
        <v>520</v>
      </c>
      <c r="C8" s="258">
        <v>1.6949122552471678</v>
      </c>
      <c r="D8" s="196">
        <v>1.5897319907310636</v>
      </c>
      <c r="E8" s="196">
        <v>2.2837327464232282</v>
      </c>
      <c r="F8" s="196">
        <v>1.8111927758752064</v>
      </c>
      <c r="G8" s="196">
        <v>0.93371363053488599</v>
      </c>
      <c r="H8" s="196">
        <v>0.96067045435940401</v>
      </c>
      <c r="I8" s="196">
        <v>1.052161507611979</v>
      </c>
      <c r="J8" s="196">
        <v>1.4329854707269329</v>
      </c>
      <c r="K8" s="259">
        <v>1.2976779737909439</v>
      </c>
      <c r="L8" s="226" t="s">
        <v>520</v>
      </c>
    </row>
    <row r="9" spans="1:12" ht="21" customHeight="1" x14ac:dyDescent="0.2">
      <c r="A9" s="15"/>
      <c r="B9" s="199" t="s">
        <v>521</v>
      </c>
      <c r="C9" s="258">
        <v>1.5321165878887271</v>
      </c>
      <c r="D9" s="196">
        <v>0.76311932696516316</v>
      </c>
      <c r="E9" s="196">
        <v>0.4662174417199284</v>
      </c>
      <c r="F9" s="196">
        <v>0.62786851505256525</v>
      </c>
      <c r="G9" s="196">
        <v>1.2650418887293711</v>
      </c>
      <c r="H9" s="196">
        <v>0.63284887446341553</v>
      </c>
      <c r="I9" s="196">
        <v>0.8326769788265036</v>
      </c>
      <c r="J9" s="196">
        <v>2.6197546197283215</v>
      </c>
      <c r="K9" s="259">
        <v>0.62420215719139993</v>
      </c>
      <c r="L9" s="226" t="s">
        <v>521</v>
      </c>
    </row>
    <row r="10" spans="1:12" ht="21" customHeight="1" x14ac:dyDescent="0.2">
      <c r="A10" s="15"/>
      <c r="B10" s="199" t="s">
        <v>522</v>
      </c>
      <c r="C10" s="258">
        <v>5.4791023219599779</v>
      </c>
      <c r="D10" s="196">
        <v>5.4703221887904858</v>
      </c>
      <c r="E10" s="196">
        <v>4.1211070956307241</v>
      </c>
      <c r="F10" s="196">
        <v>3.8092431340072372</v>
      </c>
      <c r="G10" s="196">
        <v>3.6332408348055973</v>
      </c>
      <c r="H10" s="196">
        <v>3.0313500913810043</v>
      </c>
      <c r="I10" s="196">
        <v>2.9786153339800463</v>
      </c>
      <c r="J10" s="196">
        <v>4.1974233955639582</v>
      </c>
      <c r="K10" s="259">
        <v>3.3793135860501304</v>
      </c>
      <c r="L10" s="226" t="s">
        <v>522</v>
      </c>
    </row>
    <row r="11" spans="1:12" ht="21" customHeight="1" x14ac:dyDescent="0.2">
      <c r="A11" s="15"/>
      <c r="B11" s="199" t="s">
        <v>523</v>
      </c>
      <c r="C11" s="258">
        <v>0.71073846105991301</v>
      </c>
      <c r="D11" s="196">
        <v>0.5676807185085716</v>
      </c>
      <c r="E11" s="196">
        <v>1.2097819815071675</v>
      </c>
      <c r="F11" s="196">
        <v>1.2373860821729212</v>
      </c>
      <c r="G11" s="196">
        <v>1.9827094022717642</v>
      </c>
      <c r="H11" s="196">
        <v>1.2636918004640187</v>
      </c>
      <c r="I11" s="196">
        <v>3.5924101080070145</v>
      </c>
      <c r="J11" s="196">
        <v>1.0743725686068215</v>
      </c>
      <c r="K11" s="259">
        <v>2.304865545928712</v>
      </c>
      <c r="L11" s="226" t="s">
        <v>523</v>
      </c>
    </row>
    <row r="12" spans="1:12" ht="21" customHeight="1" x14ac:dyDescent="0.2">
      <c r="A12" s="15"/>
      <c r="B12" s="199" t="s">
        <v>524</v>
      </c>
      <c r="C12" s="258">
        <v>2.5050694690157664</v>
      </c>
      <c r="D12" s="196">
        <v>1.6149224864639706</v>
      </c>
      <c r="E12" s="196">
        <v>2.7233966368763154</v>
      </c>
      <c r="F12" s="196">
        <v>2.3357256741778984</v>
      </c>
      <c r="G12" s="196">
        <v>3.3213412233962152</v>
      </c>
      <c r="H12" s="196">
        <v>3.9085242061663403</v>
      </c>
      <c r="I12" s="196">
        <v>3.9982290513191336</v>
      </c>
      <c r="J12" s="196">
        <v>5.3524054818819247</v>
      </c>
      <c r="K12" s="260" t="s">
        <v>531</v>
      </c>
      <c r="L12" s="226" t="s">
        <v>524</v>
      </c>
    </row>
    <row r="13" spans="1:12" ht="21" customHeight="1" x14ac:dyDescent="0.2">
      <c r="A13" s="15"/>
      <c r="B13" s="199" t="s">
        <v>525</v>
      </c>
      <c r="C13" s="258">
        <v>1.4505789046209281</v>
      </c>
      <c r="D13" s="196">
        <v>1.2401659929008808</v>
      </c>
      <c r="E13" s="196">
        <v>1.1585990676964693</v>
      </c>
      <c r="F13" s="196">
        <v>0.96839160454650253</v>
      </c>
      <c r="G13" s="196">
        <v>1.0919204772339495</v>
      </c>
      <c r="H13" s="196">
        <v>2.1582898400938304</v>
      </c>
      <c r="I13" s="196">
        <v>1.9494348802215291</v>
      </c>
      <c r="J13" s="196">
        <v>2.2239333883636365</v>
      </c>
      <c r="K13" s="259">
        <v>2.8233758958823834</v>
      </c>
      <c r="L13" s="226" t="s">
        <v>525</v>
      </c>
    </row>
    <row r="14" spans="1:12" ht="21" customHeight="1" x14ac:dyDescent="0.2">
      <c r="A14" s="15"/>
      <c r="B14" s="199" t="s">
        <v>526</v>
      </c>
      <c r="C14" s="258">
        <v>13.569402670515027</v>
      </c>
      <c r="D14" s="196">
        <v>8.848789414994247</v>
      </c>
      <c r="E14" s="196">
        <v>11.544006752175779</v>
      </c>
      <c r="F14" s="196">
        <v>8.2008870579589388</v>
      </c>
      <c r="G14" s="196">
        <v>8.4522150549992574</v>
      </c>
      <c r="H14" s="196">
        <v>12.146397458599917</v>
      </c>
      <c r="I14" s="196">
        <v>11.266839041617455</v>
      </c>
      <c r="J14" s="196">
        <v>8.6347753727025349</v>
      </c>
      <c r="K14" s="259">
        <v>5.629330513183004</v>
      </c>
      <c r="L14" s="226" t="s">
        <v>526</v>
      </c>
    </row>
    <row r="15" spans="1:12" ht="21" customHeight="1" x14ac:dyDescent="0.2">
      <c r="A15" s="15"/>
      <c r="B15" s="199" t="s">
        <v>527</v>
      </c>
      <c r="C15" s="258">
        <v>2.6794665177138008</v>
      </c>
      <c r="D15" s="196">
        <v>3.4199181657412794</v>
      </c>
      <c r="E15" s="196">
        <v>2.2955302553841133</v>
      </c>
      <c r="F15" s="196">
        <v>2.334976650993791</v>
      </c>
      <c r="G15" s="196">
        <v>2.7984360895969216</v>
      </c>
      <c r="H15" s="196">
        <v>2.699211006213758</v>
      </c>
      <c r="I15" s="196">
        <v>2.8760620032683804</v>
      </c>
      <c r="J15" s="196">
        <v>3.5129781443480477</v>
      </c>
      <c r="K15" s="260" t="s">
        <v>531</v>
      </c>
      <c r="L15" s="226" t="s">
        <v>527</v>
      </c>
    </row>
    <row r="16" spans="1:12" ht="21" customHeight="1" x14ac:dyDescent="0.2">
      <c r="A16" s="15"/>
      <c r="B16" s="199" t="s">
        <v>528</v>
      </c>
      <c r="C16" s="258">
        <v>4.1330060955549062</v>
      </c>
      <c r="D16" s="196">
        <v>3.5317513475716749</v>
      </c>
      <c r="E16" s="196">
        <v>3.550242579552414</v>
      </c>
      <c r="F16" s="196">
        <v>3.7525909044807024</v>
      </c>
      <c r="G16" s="196">
        <v>3.5987893427572946</v>
      </c>
      <c r="H16" s="196">
        <v>3.3932935466316003</v>
      </c>
      <c r="I16" s="196">
        <v>3.9132813276862959</v>
      </c>
      <c r="J16" s="196">
        <v>3.9440371365338613</v>
      </c>
      <c r="K16" s="259">
        <v>3.8254830098306263</v>
      </c>
      <c r="L16" s="226" t="s">
        <v>528</v>
      </c>
    </row>
    <row r="17" spans="1:12" ht="21" customHeight="1" x14ac:dyDescent="0.2">
      <c r="A17" s="15"/>
      <c r="B17" s="199" t="s">
        <v>529</v>
      </c>
      <c r="C17" s="258">
        <v>1.2637894964915239</v>
      </c>
      <c r="D17" s="196">
        <v>0.79137533843164831</v>
      </c>
      <c r="E17" s="196">
        <v>0.62651404864130578</v>
      </c>
      <c r="F17" s="196">
        <v>1.1022339942309143</v>
      </c>
      <c r="G17" s="196">
        <v>0.65468545955526269</v>
      </c>
      <c r="H17" s="196">
        <v>0.57992590962616386</v>
      </c>
      <c r="I17" s="196">
        <v>0.37048675456451075</v>
      </c>
      <c r="J17" s="196">
        <v>0.1410701386135724</v>
      </c>
      <c r="K17" s="259">
        <v>0.13712177146198051</v>
      </c>
      <c r="L17" s="226" t="s">
        <v>529</v>
      </c>
    </row>
    <row r="18" spans="1:12" ht="21" customHeight="1" x14ac:dyDescent="0.2">
      <c r="A18" s="15"/>
      <c r="B18" s="199" t="s">
        <v>530</v>
      </c>
      <c r="C18" s="258">
        <v>1.3085988321302404</v>
      </c>
      <c r="D18" s="196">
        <v>2.1115446569237202</v>
      </c>
      <c r="E18" s="196">
        <v>2.3161902962652379</v>
      </c>
      <c r="F18" s="196">
        <v>1.0700143157508339</v>
      </c>
      <c r="G18" s="196">
        <v>1.2101105339592861</v>
      </c>
      <c r="H18" s="196">
        <v>1.1311883900397124</v>
      </c>
      <c r="I18" s="196">
        <v>1.6362280314898823</v>
      </c>
      <c r="J18" s="196">
        <v>4.8482859330427237</v>
      </c>
      <c r="K18" s="259">
        <v>3.517800159340343</v>
      </c>
      <c r="L18" s="226" t="s">
        <v>530</v>
      </c>
    </row>
    <row r="19" spans="1:12" ht="21" customHeight="1" x14ac:dyDescent="0.2">
      <c r="A19" s="15"/>
      <c r="B19" s="199" t="s">
        <v>532</v>
      </c>
      <c r="C19" s="258">
        <v>1.311906201817117</v>
      </c>
      <c r="D19" s="196">
        <v>1.0179521258597239</v>
      </c>
      <c r="E19" s="196">
        <v>1.5650034127598573</v>
      </c>
      <c r="F19" s="196">
        <v>1.3982092740854308</v>
      </c>
      <c r="G19" s="196">
        <v>1.2995058377798279</v>
      </c>
      <c r="H19" s="196">
        <v>0.6951700043033634</v>
      </c>
      <c r="I19" s="196">
        <v>0.93522646053332747</v>
      </c>
      <c r="J19" s="196">
        <v>1.2667524525952254</v>
      </c>
      <c r="K19" s="259">
        <v>1.389521636407657</v>
      </c>
      <c r="L19" s="226" t="s">
        <v>532</v>
      </c>
    </row>
    <row r="20" spans="1:12" ht="21" customHeight="1" x14ac:dyDescent="0.2">
      <c r="A20" s="15"/>
      <c r="B20" s="199" t="s">
        <v>533</v>
      </c>
      <c r="C20" s="258">
        <v>9.292524526737596</v>
      </c>
      <c r="D20" s="196">
        <v>4.1642099056603774</v>
      </c>
      <c r="E20" s="196">
        <v>6.2584976206662128</v>
      </c>
      <c r="F20" s="196">
        <v>8.888939154037546</v>
      </c>
      <c r="G20" s="196">
        <v>6.6442289123863487</v>
      </c>
      <c r="H20" s="196">
        <v>12.827631279056037</v>
      </c>
      <c r="I20" s="196">
        <v>17.557776270206009</v>
      </c>
      <c r="J20" s="196">
        <v>7.1716188075774845</v>
      </c>
      <c r="K20" s="259">
        <v>7.6363584672317968</v>
      </c>
      <c r="L20" s="226" t="s">
        <v>533</v>
      </c>
    </row>
    <row r="21" spans="1:12" ht="21" customHeight="1" x14ac:dyDescent="0.2">
      <c r="A21" s="15"/>
      <c r="B21" s="199" t="s">
        <v>534</v>
      </c>
      <c r="C21" s="258">
        <v>1.368421052631579</v>
      </c>
      <c r="D21" s="196">
        <v>1.4663570457634796</v>
      </c>
      <c r="E21" s="196">
        <v>2.0368364030335857</v>
      </c>
      <c r="F21" s="196">
        <v>2.1690216902169017</v>
      </c>
      <c r="G21" s="196">
        <v>2.1639876679767478</v>
      </c>
      <c r="H21" s="196">
        <v>3.5895526024517412</v>
      </c>
      <c r="I21" s="196">
        <v>3.9211135288225738</v>
      </c>
      <c r="J21" s="196">
        <v>2.2377806867610088</v>
      </c>
      <c r="K21" s="259">
        <v>5.1222087554021121</v>
      </c>
      <c r="L21" s="226" t="s">
        <v>534</v>
      </c>
    </row>
    <row r="22" spans="1:12" ht="21" customHeight="1" x14ac:dyDescent="0.2">
      <c r="A22" s="15"/>
      <c r="B22" s="199" t="s">
        <v>535</v>
      </c>
      <c r="C22" s="258">
        <v>7.1828279795857108</v>
      </c>
      <c r="D22" s="196">
        <v>8.1997712216291845</v>
      </c>
      <c r="E22" s="196">
        <v>11.8080958724489</v>
      </c>
      <c r="F22" s="196">
        <v>10.257911901351987</v>
      </c>
      <c r="G22" s="196">
        <v>7.7869690909890785</v>
      </c>
      <c r="H22" s="196">
        <v>6.6383596698771621</v>
      </c>
      <c r="I22" s="196">
        <v>4.6367518907051952</v>
      </c>
      <c r="J22" s="196">
        <v>6.9551138227848099</v>
      </c>
      <c r="K22" s="259">
        <v>1.0675409403483866</v>
      </c>
      <c r="L22" s="226" t="s">
        <v>535</v>
      </c>
    </row>
    <row r="23" spans="1:12" ht="21" customHeight="1" x14ac:dyDescent="0.2">
      <c r="A23" s="15"/>
      <c r="B23" s="199" t="s">
        <v>536</v>
      </c>
      <c r="C23" s="258">
        <v>2.4998651711110411</v>
      </c>
      <c r="D23" s="196">
        <v>2.7362311417849922E-2</v>
      </c>
      <c r="E23" s="196">
        <v>8.9278259611197744E-2</v>
      </c>
      <c r="F23" s="196">
        <v>0.95698742525291547</v>
      </c>
      <c r="G23" s="196">
        <v>2.4674628609377698</v>
      </c>
      <c r="H23" s="196">
        <v>2.4110514647971786</v>
      </c>
      <c r="I23" s="196">
        <v>0.87166430380812732</v>
      </c>
      <c r="J23" s="196">
        <v>2.6825961226085355</v>
      </c>
      <c r="K23" s="259">
        <v>3.9904647963274735</v>
      </c>
      <c r="L23" s="226" t="s">
        <v>536</v>
      </c>
    </row>
    <row r="24" spans="1:12" ht="21" customHeight="1" x14ac:dyDescent="0.2">
      <c r="A24" s="15"/>
      <c r="B24" s="199" t="s">
        <v>537</v>
      </c>
      <c r="C24" s="258">
        <v>3.7698816023225907</v>
      </c>
      <c r="D24" s="196">
        <v>3.704924535903555</v>
      </c>
      <c r="E24" s="196">
        <v>2.7420490056785911</v>
      </c>
      <c r="F24" s="196">
        <v>4.7708382047654059</v>
      </c>
      <c r="G24" s="196">
        <v>3.187077836645388</v>
      </c>
      <c r="H24" s="196">
        <v>3.8950299425705519</v>
      </c>
      <c r="I24" s="196">
        <v>3.024118488538023</v>
      </c>
      <c r="J24" s="196">
        <v>3.4762044328907238</v>
      </c>
      <c r="K24" s="259">
        <v>3.2081719245937652</v>
      </c>
      <c r="L24" s="226" t="s">
        <v>537</v>
      </c>
    </row>
    <row r="25" spans="1:12" ht="21" customHeight="1" x14ac:dyDescent="0.2">
      <c r="A25" s="15"/>
      <c r="B25" s="199" t="s">
        <v>538</v>
      </c>
      <c r="C25" s="258">
        <v>4.2175483085044352</v>
      </c>
      <c r="D25" s="196">
        <v>4.8590671924158171</v>
      </c>
      <c r="E25" s="196">
        <v>5.6432107292172482</v>
      </c>
      <c r="F25" s="196">
        <v>6.0046051376272223</v>
      </c>
      <c r="G25" s="196">
        <v>5.5982457622390909</v>
      </c>
      <c r="H25" s="196">
        <v>6.9625715368112111</v>
      </c>
      <c r="I25" s="196">
        <v>7.3482862124081478</v>
      </c>
      <c r="J25" s="196">
        <v>7.1197012905939747</v>
      </c>
      <c r="K25" s="259">
        <v>7.6418307617573111</v>
      </c>
      <c r="L25" s="226" t="s">
        <v>538</v>
      </c>
    </row>
    <row r="26" spans="1:12" ht="21" customHeight="1" x14ac:dyDescent="0.2">
      <c r="B26" s="199" t="s">
        <v>539</v>
      </c>
      <c r="C26" s="258">
        <v>4.8009653802225962</v>
      </c>
      <c r="D26" s="196">
        <v>4.7621947847329169</v>
      </c>
      <c r="E26" s="196">
        <v>5.615535690513445</v>
      </c>
      <c r="F26" s="196">
        <v>5.4713283258327019</v>
      </c>
      <c r="G26" s="196">
        <v>4.7357796343139036</v>
      </c>
      <c r="H26" s="196">
        <v>4.6240058000176516</v>
      </c>
      <c r="I26" s="196">
        <v>4.2073189015006554</v>
      </c>
      <c r="J26" s="196">
        <v>3.4500250129885242</v>
      </c>
      <c r="K26" s="259">
        <v>5.3187010416249816</v>
      </c>
      <c r="L26" s="226" t="s">
        <v>539</v>
      </c>
    </row>
    <row r="27" spans="1:12" ht="21" customHeight="1" x14ac:dyDescent="0.2">
      <c r="B27" s="199" t="s">
        <v>540</v>
      </c>
      <c r="C27" s="258">
        <v>1.4643747843665107E-2</v>
      </c>
      <c r="D27" s="196">
        <v>4.1813797084656414E-2</v>
      </c>
      <c r="E27" s="196">
        <v>4.3732857693603605E-2</v>
      </c>
      <c r="F27" s="196">
        <v>0.11039528783987229</v>
      </c>
      <c r="G27" s="196">
        <v>0.25313245194963657</v>
      </c>
      <c r="H27" s="196">
        <v>6.1504590367716779E-2</v>
      </c>
      <c r="I27" s="196">
        <v>3.4221880318427815E-2</v>
      </c>
      <c r="J27" s="196">
        <v>0.36916518989989666</v>
      </c>
      <c r="K27" s="259">
        <v>0.36916518989989666</v>
      </c>
      <c r="L27" s="226" t="s">
        <v>540</v>
      </c>
    </row>
    <row r="28" spans="1:12" ht="21" customHeight="1" x14ac:dyDescent="0.2">
      <c r="B28" s="199" t="s">
        <v>541</v>
      </c>
      <c r="C28" s="258">
        <v>1.4685198240787798</v>
      </c>
      <c r="D28" s="196">
        <v>1.1857090617581156</v>
      </c>
      <c r="E28" s="196">
        <v>1.1593539372182617</v>
      </c>
      <c r="F28" s="196">
        <v>1.0931856996817801</v>
      </c>
      <c r="G28" s="196">
        <v>1.2698031230861617</v>
      </c>
      <c r="H28" s="196">
        <v>2.7718242384610927</v>
      </c>
      <c r="I28" s="196">
        <v>2.0898989288430183</v>
      </c>
      <c r="J28" s="196">
        <v>1.540170397989155</v>
      </c>
      <c r="K28" s="259">
        <v>4.6030339133817302</v>
      </c>
      <c r="L28" s="226" t="s">
        <v>541</v>
      </c>
    </row>
    <row r="29" spans="1:12" ht="21" customHeight="1" x14ac:dyDescent="0.2">
      <c r="B29" s="199" t="s">
        <v>542</v>
      </c>
      <c r="C29" s="258">
        <v>1.0093969806911869</v>
      </c>
      <c r="D29" s="196">
        <v>0.36917742339720766</v>
      </c>
      <c r="E29" s="196">
        <v>0.28823772189303315</v>
      </c>
      <c r="F29" s="196">
        <v>0.57086071933812776</v>
      </c>
      <c r="G29" s="196">
        <v>1.9908602606546211</v>
      </c>
      <c r="H29" s="196">
        <v>3.7462184157517737</v>
      </c>
      <c r="I29" s="196">
        <v>2.9713935827470515</v>
      </c>
      <c r="J29" s="196">
        <v>2.0035108990208119</v>
      </c>
      <c r="K29" s="259">
        <v>1.9023006137856677</v>
      </c>
      <c r="L29" s="226" t="s">
        <v>542</v>
      </c>
    </row>
    <row r="30" spans="1:12" ht="21" customHeight="1" x14ac:dyDescent="0.2">
      <c r="B30" s="199" t="s">
        <v>543</v>
      </c>
      <c r="C30" s="258">
        <v>2.6087558861336619</v>
      </c>
      <c r="D30" s="196">
        <v>2.0190933581569848</v>
      </c>
      <c r="E30" s="196">
        <v>1.331307582053902</v>
      </c>
      <c r="F30" s="196">
        <v>0.65430409189988104</v>
      </c>
      <c r="G30" s="196">
        <v>0.61285862386373147</v>
      </c>
      <c r="H30" s="196">
        <v>1.1431997297165566</v>
      </c>
      <c r="I30" s="196">
        <v>0.45224761507040978</v>
      </c>
      <c r="J30" s="196">
        <v>0.48542863937837677</v>
      </c>
      <c r="K30" s="259">
        <v>0.69081822746760924</v>
      </c>
      <c r="L30" s="226" t="s">
        <v>543</v>
      </c>
    </row>
    <row r="31" spans="1:12" ht="21" customHeight="1" x14ac:dyDescent="0.2">
      <c r="B31" s="199" t="s">
        <v>544</v>
      </c>
      <c r="C31" s="258">
        <v>1.8756641817529323</v>
      </c>
      <c r="D31" s="196">
        <v>0.84597524506499033</v>
      </c>
      <c r="E31" s="196">
        <v>0.66530943681982713</v>
      </c>
      <c r="F31" s="196">
        <v>0.6646157082380163</v>
      </c>
      <c r="G31" s="196">
        <v>0.9708184455504657</v>
      </c>
      <c r="H31" s="196">
        <v>0.96504900682822936</v>
      </c>
      <c r="I31" s="196">
        <v>0.67866254561619144</v>
      </c>
      <c r="J31" s="196">
        <v>0.39104210169242731</v>
      </c>
      <c r="K31" s="259">
        <v>1.2609032614327518</v>
      </c>
      <c r="L31" s="226" t="s">
        <v>544</v>
      </c>
    </row>
    <row r="32" spans="1:12" ht="21" customHeight="1" x14ac:dyDescent="0.2">
      <c r="B32" s="199" t="s">
        <v>545</v>
      </c>
      <c r="C32" s="258">
        <v>2.9145564977476286</v>
      </c>
      <c r="D32" s="196">
        <v>3.7035555762404364</v>
      </c>
      <c r="E32" s="196">
        <v>2.7193621204398171</v>
      </c>
      <c r="F32" s="196">
        <v>2.7698725064755947</v>
      </c>
      <c r="G32" s="196">
        <v>2.5632715029988056</v>
      </c>
      <c r="H32" s="196">
        <v>2.4186632854242558</v>
      </c>
      <c r="I32" s="196">
        <v>2.9511685133745886</v>
      </c>
      <c r="J32" s="196">
        <v>2.3767172607406608</v>
      </c>
      <c r="K32" s="259">
        <v>1.6562504886655649</v>
      </c>
      <c r="L32" s="226" t="s">
        <v>545</v>
      </c>
    </row>
    <row r="33" spans="2:12" ht="21" customHeight="1" x14ac:dyDescent="0.2">
      <c r="B33" s="199" t="s">
        <v>546</v>
      </c>
      <c r="C33" s="258">
        <v>1.6392230934980383</v>
      </c>
      <c r="D33" s="196">
        <v>1.9138775598840865</v>
      </c>
      <c r="E33" s="196">
        <v>2.0442666531104865</v>
      </c>
      <c r="F33" s="196">
        <v>1.9502132175048685</v>
      </c>
      <c r="G33" s="196">
        <v>1.6341120040453017</v>
      </c>
      <c r="H33" s="196">
        <v>1.8715892337387579</v>
      </c>
      <c r="I33" s="196">
        <v>2.2517996920758065</v>
      </c>
      <c r="J33" s="196">
        <v>2.983724179770491</v>
      </c>
      <c r="K33" s="259">
        <v>1.8956617730103629</v>
      </c>
      <c r="L33" s="226" t="s">
        <v>546</v>
      </c>
    </row>
    <row r="34" spans="2:12" ht="21" customHeight="1" thickBot="1" x14ac:dyDescent="0.25">
      <c r="B34" s="212" t="s">
        <v>547</v>
      </c>
      <c r="C34" s="261">
        <v>3.1383311913427581</v>
      </c>
      <c r="D34" s="262">
        <v>2.3759129360246973</v>
      </c>
      <c r="E34" s="262">
        <v>2.0778255607646843</v>
      </c>
      <c r="F34" s="262">
        <v>1.708561309718599</v>
      </c>
      <c r="G34" s="262">
        <v>1.4521569489733381</v>
      </c>
      <c r="H34" s="262">
        <v>1.2162034454270811</v>
      </c>
      <c r="I34" s="262">
        <v>1.2257829706222703</v>
      </c>
      <c r="J34" s="262">
        <v>1.3796832076684786</v>
      </c>
      <c r="K34" s="263">
        <v>1.5432767151945541</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43627.681932870371</v>
      </c>
    </row>
    <row r="3" spans="1:12" x14ac:dyDescent="0.2">
      <c r="B3" s="12"/>
      <c r="C3" s="12"/>
      <c r="D3" s="12"/>
      <c r="E3" s="12"/>
      <c r="F3" s="12"/>
      <c r="G3" s="12"/>
      <c r="H3" s="222"/>
      <c r="I3" s="222"/>
    </row>
    <row r="4" spans="1:12" s="10" customFormat="1" ht="25.5" customHeight="1" x14ac:dyDescent="0.2">
      <c r="A4" s="13"/>
      <c r="B4" s="14" t="s">
        <v>573</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55">
        <v>77.074956810656943</v>
      </c>
      <c r="D7" s="256">
        <v>69.971015924474116</v>
      </c>
      <c r="E7" s="256">
        <v>75.245186819821924</v>
      </c>
      <c r="F7" s="256">
        <v>68.053133266927503</v>
      </c>
      <c r="G7" s="256">
        <v>78.149755916526658</v>
      </c>
      <c r="H7" s="256">
        <v>68.053624402113357</v>
      </c>
      <c r="I7" s="256">
        <v>68.196642540560873</v>
      </c>
      <c r="J7" s="256">
        <v>70.703463703715258</v>
      </c>
      <c r="K7" s="257">
        <v>64.781567877900414</v>
      </c>
      <c r="L7" s="226" t="s">
        <v>519</v>
      </c>
    </row>
    <row r="8" spans="1:12" ht="21" customHeight="1" x14ac:dyDescent="0.2">
      <c r="A8" s="15"/>
      <c r="B8" s="199" t="s">
        <v>520</v>
      </c>
      <c r="C8" s="258">
        <v>75.883812024567419</v>
      </c>
      <c r="D8" s="196">
        <v>78.524164181371091</v>
      </c>
      <c r="E8" s="196">
        <v>77.342628441216107</v>
      </c>
      <c r="F8" s="196">
        <v>77.844957156512947</v>
      </c>
      <c r="G8" s="196">
        <v>78.22979426236796</v>
      </c>
      <c r="H8" s="196">
        <v>76.795820519894477</v>
      </c>
      <c r="I8" s="196">
        <v>75.202318145478145</v>
      </c>
      <c r="J8" s="196">
        <v>70.688243985564313</v>
      </c>
      <c r="K8" s="259">
        <v>68.650510422076636</v>
      </c>
      <c r="L8" s="226" t="s">
        <v>520</v>
      </c>
    </row>
    <row r="9" spans="1:12" ht="21" customHeight="1" x14ac:dyDescent="0.2">
      <c r="A9" s="15"/>
      <c r="B9" s="199" t="s">
        <v>521</v>
      </c>
      <c r="C9" s="258">
        <v>67.361437120896923</v>
      </c>
      <c r="D9" s="196">
        <v>64.705891197607301</v>
      </c>
      <c r="E9" s="196">
        <v>65.372890689897204</v>
      </c>
      <c r="F9" s="196">
        <v>72.838440280479588</v>
      </c>
      <c r="G9" s="196">
        <v>73.661692488261906</v>
      </c>
      <c r="H9" s="196">
        <v>65.642790747227835</v>
      </c>
      <c r="I9" s="196">
        <v>68.330130530396033</v>
      </c>
      <c r="J9" s="196">
        <v>62.99004277348277</v>
      </c>
      <c r="K9" s="259">
        <v>56.190806905069138</v>
      </c>
      <c r="L9" s="226" t="s">
        <v>521</v>
      </c>
    </row>
    <row r="10" spans="1:12" ht="21" customHeight="1" x14ac:dyDescent="0.2">
      <c r="A10" s="15"/>
      <c r="B10" s="199" t="s">
        <v>522</v>
      </c>
      <c r="C10" s="258">
        <v>47.105843238313511</v>
      </c>
      <c r="D10" s="196">
        <v>49.102981341096203</v>
      </c>
      <c r="E10" s="196">
        <v>52.435189504481741</v>
      </c>
      <c r="F10" s="196">
        <v>50.899823979301409</v>
      </c>
      <c r="G10" s="196">
        <v>53.758650855124692</v>
      </c>
      <c r="H10" s="196">
        <v>53.1052423816231</v>
      </c>
      <c r="I10" s="196">
        <v>57.374667082553515</v>
      </c>
      <c r="J10" s="196">
        <v>50.727668491082838</v>
      </c>
      <c r="K10" s="259">
        <v>49.743876272548498</v>
      </c>
      <c r="L10" s="226" t="s">
        <v>522</v>
      </c>
    </row>
    <row r="11" spans="1:12" ht="21" customHeight="1" x14ac:dyDescent="0.2">
      <c r="A11" s="15"/>
      <c r="B11" s="199" t="s">
        <v>523</v>
      </c>
      <c r="C11" s="258">
        <v>67.172073443895655</v>
      </c>
      <c r="D11" s="196">
        <v>68.134614772978907</v>
      </c>
      <c r="E11" s="196">
        <v>68.061048754739858</v>
      </c>
      <c r="F11" s="196">
        <v>76.549676267149579</v>
      </c>
      <c r="G11" s="196">
        <v>72.275693451297201</v>
      </c>
      <c r="H11" s="196">
        <v>75.395632957163897</v>
      </c>
      <c r="I11" s="196">
        <v>71.724781813440131</v>
      </c>
      <c r="J11" s="196">
        <v>71.302820968373368</v>
      </c>
      <c r="K11" s="259">
        <v>68.488680377436225</v>
      </c>
      <c r="L11" s="226" t="s">
        <v>523</v>
      </c>
    </row>
    <row r="12" spans="1:12" ht="21" customHeight="1" x14ac:dyDescent="0.2">
      <c r="A12" s="15"/>
      <c r="B12" s="199" t="s">
        <v>524</v>
      </c>
      <c r="C12" s="258">
        <v>56.278607597745321</v>
      </c>
      <c r="D12" s="196">
        <v>61.655546820999497</v>
      </c>
      <c r="E12" s="196">
        <v>62.034235654294086</v>
      </c>
      <c r="F12" s="196">
        <v>61.403436291579588</v>
      </c>
      <c r="G12" s="196">
        <v>55.270066429039638</v>
      </c>
      <c r="H12" s="196">
        <v>61.968265382379464</v>
      </c>
      <c r="I12" s="196">
        <v>56.193563837305888</v>
      </c>
      <c r="J12" s="196">
        <v>54.630658292563169</v>
      </c>
      <c r="K12" s="260" t="s">
        <v>531</v>
      </c>
      <c r="L12" s="226" t="s">
        <v>524</v>
      </c>
    </row>
    <row r="13" spans="1:12" ht="21" customHeight="1" x14ac:dyDescent="0.2">
      <c r="A13" s="15"/>
      <c r="B13" s="199" t="s">
        <v>525</v>
      </c>
      <c r="C13" s="258">
        <v>52.220139687270951</v>
      </c>
      <c r="D13" s="196">
        <v>49.047465313428141</v>
      </c>
      <c r="E13" s="196">
        <v>51.738787770822164</v>
      </c>
      <c r="F13" s="196">
        <v>51.266742017415559</v>
      </c>
      <c r="G13" s="196">
        <v>52.010063577524718</v>
      </c>
      <c r="H13" s="196">
        <v>49.507183245214634</v>
      </c>
      <c r="I13" s="196">
        <v>47.005875749647046</v>
      </c>
      <c r="J13" s="196">
        <v>46.219256496671775</v>
      </c>
      <c r="K13" s="259">
        <v>44.431279202668605</v>
      </c>
      <c r="L13" s="226" t="s">
        <v>525</v>
      </c>
    </row>
    <row r="14" spans="1:12" ht="21" customHeight="1" x14ac:dyDescent="0.2">
      <c r="A14" s="15"/>
      <c r="B14" s="199" t="s">
        <v>526</v>
      </c>
      <c r="C14" s="258">
        <v>32.278725182713806</v>
      </c>
      <c r="D14" s="196">
        <v>29.74634941464118</v>
      </c>
      <c r="E14" s="196">
        <v>39.830642148520191</v>
      </c>
      <c r="F14" s="196">
        <v>38.618073417760819</v>
      </c>
      <c r="G14" s="196">
        <v>39.555408699316637</v>
      </c>
      <c r="H14" s="196">
        <v>38.696064211285027</v>
      </c>
      <c r="I14" s="196">
        <v>34.887659108495804</v>
      </c>
      <c r="J14" s="196">
        <v>33.646072568194562</v>
      </c>
      <c r="K14" s="259">
        <v>34.334291724525762</v>
      </c>
      <c r="L14" s="226" t="s">
        <v>526</v>
      </c>
    </row>
    <row r="15" spans="1:12" ht="21" customHeight="1" x14ac:dyDescent="0.2">
      <c r="A15" s="15"/>
      <c r="B15" s="199" t="s">
        <v>527</v>
      </c>
      <c r="C15" s="258">
        <v>49.351672216192419</v>
      </c>
      <c r="D15" s="196">
        <v>49.114695803211276</v>
      </c>
      <c r="E15" s="196">
        <v>49.231607304030199</v>
      </c>
      <c r="F15" s="196">
        <v>48.589401871830418</v>
      </c>
      <c r="G15" s="196">
        <v>47.789171032351966</v>
      </c>
      <c r="H15" s="196">
        <v>47.93874290751392</v>
      </c>
      <c r="I15" s="196">
        <v>47.983650265690528</v>
      </c>
      <c r="J15" s="196">
        <v>46.899814967822543</v>
      </c>
      <c r="K15" s="260" t="s">
        <v>531</v>
      </c>
      <c r="L15" s="226" t="s">
        <v>527</v>
      </c>
    </row>
    <row r="16" spans="1:12" ht="21" customHeight="1" x14ac:dyDescent="0.2">
      <c r="A16" s="15"/>
      <c r="B16" s="199" t="s">
        <v>528</v>
      </c>
      <c r="C16" s="258">
        <v>52.286302485028656</v>
      </c>
      <c r="D16" s="196">
        <v>50.596177515187186</v>
      </c>
      <c r="E16" s="196">
        <v>49.864912553424674</v>
      </c>
      <c r="F16" s="196">
        <v>50.671633721940637</v>
      </c>
      <c r="G16" s="196">
        <v>49.856011182732324</v>
      </c>
      <c r="H16" s="196">
        <v>48.347860950909926</v>
      </c>
      <c r="I16" s="196">
        <v>48.754440529457206</v>
      </c>
      <c r="J16" s="196">
        <v>46.974978677938957</v>
      </c>
      <c r="K16" s="259">
        <v>45.72198620637112</v>
      </c>
      <c r="L16" s="226" t="s">
        <v>528</v>
      </c>
    </row>
    <row r="17" spans="1:12" ht="21" customHeight="1" x14ac:dyDescent="0.2">
      <c r="A17" s="15"/>
      <c r="B17" s="199" t="s">
        <v>529</v>
      </c>
      <c r="C17" s="258">
        <v>76.034084906247159</v>
      </c>
      <c r="D17" s="196">
        <v>73.188416107528951</v>
      </c>
      <c r="E17" s="196">
        <v>74.563287668946387</v>
      </c>
      <c r="F17" s="196">
        <v>77.175598491459183</v>
      </c>
      <c r="G17" s="196">
        <v>72.050754449742342</v>
      </c>
      <c r="H17" s="196">
        <v>73.133790833356812</v>
      </c>
      <c r="I17" s="196">
        <v>72.191492048181786</v>
      </c>
      <c r="J17" s="196">
        <v>71.356559639833335</v>
      </c>
      <c r="K17" s="259">
        <v>69.557666442779905</v>
      </c>
      <c r="L17" s="226" t="s">
        <v>529</v>
      </c>
    </row>
    <row r="18" spans="1:12" ht="21" customHeight="1" x14ac:dyDescent="0.2">
      <c r="A18" s="15"/>
      <c r="B18" s="199" t="s">
        <v>530</v>
      </c>
      <c r="C18" s="258">
        <v>50.643423356430219</v>
      </c>
      <c r="D18" s="196">
        <v>47.689934565978206</v>
      </c>
      <c r="E18" s="196">
        <v>48.958469829169118</v>
      </c>
      <c r="F18" s="196">
        <v>49.769520775436312</v>
      </c>
      <c r="G18" s="196">
        <v>48.211001802965548</v>
      </c>
      <c r="H18" s="196">
        <v>49.655275651556437</v>
      </c>
      <c r="I18" s="196">
        <v>42.407587936566337</v>
      </c>
      <c r="J18" s="196">
        <v>39.981781285522914</v>
      </c>
      <c r="K18" s="259">
        <v>41.716954899559035</v>
      </c>
      <c r="L18" s="226" t="s">
        <v>530</v>
      </c>
    </row>
    <row r="19" spans="1:12" ht="21" customHeight="1" x14ac:dyDescent="0.2">
      <c r="A19" s="15"/>
      <c r="B19" s="199" t="s">
        <v>532</v>
      </c>
      <c r="C19" s="258">
        <v>74.777836035895575</v>
      </c>
      <c r="D19" s="196">
        <v>77.0520301225108</v>
      </c>
      <c r="E19" s="196">
        <v>74.999023787314741</v>
      </c>
      <c r="F19" s="196">
        <v>76.411112544355589</v>
      </c>
      <c r="G19" s="196">
        <v>77.553871979681574</v>
      </c>
      <c r="H19" s="196">
        <v>70.791686224737006</v>
      </c>
      <c r="I19" s="196">
        <v>67.582671455103267</v>
      </c>
      <c r="J19" s="196">
        <v>67.167602256382494</v>
      </c>
      <c r="K19" s="259">
        <v>67.522606156375076</v>
      </c>
      <c r="L19" s="226" t="s">
        <v>532</v>
      </c>
    </row>
    <row r="20" spans="1:12" ht="21" customHeight="1" x14ac:dyDescent="0.2">
      <c r="A20" s="15"/>
      <c r="B20" s="199" t="s">
        <v>533</v>
      </c>
      <c r="C20" s="258">
        <v>51.305789691861271</v>
      </c>
      <c r="D20" s="196">
        <v>56.154186320754732</v>
      </c>
      <c r="E20" s="196">
        <v>52.976055593322762</v>
      </c>
      <c r="F20" s="196">
        <v>52.972630626555059</v>
      </c>
      <c r="G20" s="196">
        <v>50.062465762062587</v>
      </c>
      <c r="H20" s="196">
        <v>43.869433529122631</v>
      </c>
      <c r="I20" s="196">
        <v>37.261573862391778</v>
      </c>
      <c r="J20" s="196">
        <v>32.05166220760578</v>
      </c>
      <c r="K20" s="259">
        <v>35.246213646823954</v>
      </c>
      <c r="L20" s="226" t="s">
        <v>533</v>
      </c>
    </row>
    <row r="21" spans="1:12" ht="21" customHeight="1" x14ac:dyDescent="0.2">
      <c r="A21" s="15"/>
      <c r="B21" s="199" t="s">
        <v>534</v>
      </c>
      <c r="C21" s="258">
        <v>66.865497076023416</v>
      </c>
      <c r="D21" s="196">
        <v>66.77616674218396</v>
      </c>
      <c r="E21" s="196">
        <v>66.533044420368356</v>
      </c>
      <c r="F21" s="196">
        <v>57.528575285752844</v>
      </c>
      <c r="G21" s="196">
        <v>48.494034030735911</v>
      </c>
      <c r="H21" s="196">
        <v>45.496439336456604</v>
      </c>
      <c r="I21" s="196">
        <v>40.794390909404889</v>
      </c>
      <c r="J21" s="196">
        <v>37.473492169779789</v>
      </c>
      <c r="K21" s="259">
        <v>43.258028141083045</v>
      </c>
      <c r="L21" s="226" t="s">
        <v>534</v>
      </c>
    </row>
    <row r="22" spans="1:12" ht="21" customHeight="1" x14ac:dyDescent="0.2">
      <c r="A22" s="15"/>
      <c r="B22" s="199" t="s">
        <v>535</v>
      </c>
      <c r="C22" s="258">
        <v>52.290003002101471</v>
      </c>
      <c r="D22" s="196">
        <v>54.226677764180991</v>
      </c>
      <c r="E22" s="196">
        <v>51.102046608059666</v>
      </c>
      <c r="F22" s="196">
        <v>49.314117196947336</v>
      </c>
      <c r="G22" s="196">
        <v>42.77316665932053</v>
      </c>
      <c r="H22" s="196">
        <v>45.561318381353438</v>
      </c>
      <c r="I22" s="196">
        <v>34.403831493611577</v>
      </c>
      <c r="J22" s="196">
        <v>32.794730705736711</v>
      </c>
      <c r="K22" s="260" t="s">
        <v>531</v>
      </c>
      <c r="L22" s="226" t="s">
        <v>535</v>
      </c>
    </row>
    <row r="23" spans="1:12" ht="21" customHeight="1" x14ac:dyDescent="0.2">
      <c r="A23" s="15"/>
      <c r="B23" s="199" t="s">
        <v>536</v>
      </c>
      <c r="C23" s="258">
        <v>82.880552959129062</v>
      </c>
      <c r="D23" s="196">
        <v>82.676128280896094</v>
      </c>
      <c r="E23" s="196">
        <v>87.682724546539461</v>
      </c>
      <c r="F23" s="196">
        <v>78.528972155659858</v>
      </c>
      <c r="G23" s="196">
        <v>78.031662861470323</v>
      </c>
      <c r="H23" s="196">
        <v>75.32398820498841</v>
      </c>
      <c r="I23" s="196">
        <v>79.564499275587067</v>
      </c>
      <c r="J23" s="196">
        <v>71.649718066688806</v>
      </c>
      <c r="K23" s="259">
        <v>64.45617003417658</v>
      </c>
      <c r="L23" s="226" t="s">
        <v>536</v>
      </c>
    </row>
    <row r="24" spans="1:12" ht="21" customHeight="1" x14ac:dyDescent="0.2">
      <c r="A24" s="15"/>
      <c r="B24" s="199" t="s">
        <v>537</v>
      </c>
      <c r="C24" s="258">
        <v>54.663215802050175</v>
      </c>
      <c r="D24" s="196">
        <v>57.543868348467477</v>
      </c>
      <c r="E24" s="196">
        <v>58.528980521772858</v>
      </c>
      <c r="F24" s="196">
        <v>56.502397161902074</v>
      </c>
      <c r="G24" s="196">
        <v>55.51467704763261</v>
      </c>
      <c r="H24" s="196">
        <v>51.765809493863728</v>
      </c>
      <c r="I24" s="196">
        <v>52.188851354714345</v>
      </c>
      <c r="J24" s="196">
        <v>51.163591338107736</v>
      </c>
      <c r="K24" s="259">
        <v>45.279605823513755</v>
      </c>
      <c r="L24" s="226" t="s">
        <v>537</v>
      </c>
    </row>
    <row r="25" spans="1:12" ht="21" customHeight="1" x14ac:dyDescent="0.2">
      <c r="A25" s="15"/>
      <c r="B25" s="199" t="s">
        <v>538</v>
      </c>
      <c r="C25" s="258">
        <v>43.428578996913053</v>
      </c>
      <c r="D25" s="196">
        <v>42.384750904822461</v>
      </c>
      <c r="E25" s="196">
        <v>41.016925568580774</v>
      </c>
      <c r="F25" s="196">
        <v>39.362362573388459</v>
      </c>
      <c r="G25" s="196">
        <v>38.702082937154572</v>
      </c>
      <c r="H25" s="196">
        <v>37.281274162344843</v>
      </c>
      <c r="I25" s="196">
        <v>36.104590529906211</v>
      </c>
      <c r="J25" s="196">
        <v>35.991783604663844</v>
      </c>
      <c r="K25" s="259">
        <v>32.800298731721128</v>
      </c>
      <c r="L25" s="226" t="s">
        <v>538</v>
      </c>
    </row>
    <row r="26" spans="1:12" ht="21" customHeight="1" x14ac:dyDescent="0.2">
      <c r="B26" s="199" t="s">
        <v>539</v>
      </c>
      <c r="C26" s="258">
        <v>57.797276249833565</v>
      </c>
      <c r="D26" s="196">
        <v>57.341820843948618</v>
      </c>
      <c r="E26" s="196">
        <v>57.696369801463817</v>
      </c>
      <c r="F26" s="196">
        <v>51.448152053621584</v>
      </c>
      <c r="G26" s="196">
        <v>41.958930142032258</v>
      </c>
      <c r="H26" s="196">
        <v>47.150505501746217</v>
      </c>
      <c r="I26" s="196">
        <v>50.042335417789879</v>
      </c>
      <c r="J26" s="196">
        <v>46.143440386323761</v>
      </c>
      <c r="K26" s="259">
        <v>48.2551098641949</v>
      </c>
      <c r="L26" s="226" t="s">
        <v>539</v>
      </c>
    </row>
    <row r="27" spans="1:12" ht="21" customHeight="1" x14ac:dyDescent="0.2">
      <c r="B27" s="199" t="s">
        <v>540</v>
      </c>
      <c r="C27" s="258">
        <v>78.295442314895908</v>
      </c>
      <c r="D27" s="196">
        <v>78.391349818487697</v>
      </c>
      <c r="E27" s="196">
        <v>79.846366509123627</v>
      </c>
      <c r="F27" s="196">
        <v>81.26578005860641</v>
      </c>
      <c r="G27" s="196">
        <v>81.897831205859973</v>
      </c>
      <c r="H27" s="196">
        <v>81.381735304867462</v>
      </c>
      <c r="I27" s="196">
        <v>81.515163602283081</v>
      </c>
      <c r="J27" s="196">
        <v>71.790985335905788</v>
      </c>
      <c r="K27" s="259">
        <v>71.790985335905788</v>
      </c>
      <c r="L27" s="226" t="s">
        <v>540</v>
      </c>
    </row>
    <row r="28" spans="1:12" ht="21" customHeight="1" x14ac:dyDescent="0.2">
      <c r="B28" s="199" t="s">
        <v>541</v>
      </c>
      <c r="C28" s="258">
        <v>79.112069354056416</v>
      </c>
      <c r="D28" s="196">
        <v>84.000483603895702</v>
      </c>
      <c r="E28" s="196">
        <v>78.992924696015962</v>
      </c>
      <c r="F28" s="196">
        <v>71.150426022039653</v>
      </c>
      <c r="G28" s="196">
        <v>63.299434976067303</v>
      </c>
      <c r="H28" s="196">
        <v>65.005728548650339</v>
      </c>
      <c r="I28" s="196">
        <v>54.670291512669728</v>
      </c>
      <c r="J28" s="196">
        <v>54.475942439606897</v>
      </c>
      <c r="K28" s="259">
        <v>56.908770165126775</v>
      </c>
      <c r="L28" s="226" t="s">
        <v>541</v>
      </c>
    </row>
    <row r="29" spans="1:12" ht="21" customHeight="1" x14ac:dyDescent="0.2">
      <c r="B29" s="199" t="s">
        <v>542</v>
      </c>
      <c r="C29" s="258">
        <v>69.467657341431959</v>
      </c>
      <c r="D29" s="196">
        <v>66.528726446512096</v>
      </c>
      <c r="E29" s="196">
        <v>70.138796359637766</v>
      </c>
      <c r="F29" s="196">
        <v>69.144879494001486</v>
      </c>
      <c r="G29" s="196">
        <v>56.242535311474526</v>
      </c>
      <c r="H29" s="196">
        <v>58.718358296818117</v>
      </c>
      <c r="I29" s="196">
        <v>58.211853432908363</v>
      </c>
      <c r="J29" s="196">
        <v>54.744640281922521</v>
      </c>
      <c r="K29" s="259">
        <v>40.61315911824542</v>
      </c>
      <c r="L29" s="226" t="s">
        <v>542</v>
      </c>
    </row>
    <row r="30" spans="1:12" ht="21" customHeight="1" x14ac:dyDescent="0.2">
      <c r="B30" s="199" t="s">
        <v>543</v>
      </c>
      <c r="C30" s="258">
        <v>74.631856833625491</v>
      </c>
      <c r="D30" s="196">
        <v>78.912353301717729</v>
      </c>
      <c r="E30" s="196">
        <v>80.517710396910317</v>
      </c>
      <c r="F30" s="196">
        <v>82.309042638837909</v>
      </c>
      <c r="G30" s="196">
        <v>82.22693166206129</v>
      </c>
      <c r="H30" s="196">
        <v>76.034815745989206</v>
      </c>
      <c r="I30" s="196">
        <v>75.045200656031582</v>
      </c>
      <c r="J30" s="196">
        <v>72.427477700452997</v>
      </c>
      <c r="K30" s="259">
        <v>70.083320589048796</v>
      </c>
      <c r="L30" s="226" t="s">
        <v>543</v>
      </c>
    </row>
    <row r="31" spans="1:12" ht="21" customHeight="1" x14ac:dyDescent="0.2">
      <c r="B31" s="199" t="s">
        <v>544</v>
      </c>
      <c r="C31" s="258">
        <v>64.807736468585986</v>
      </c>
      <c r="D31" s="196">
        <v>57.188573054026037</v>
      </c>
      <c r="E31" s="196">
        <v>68.24671953052345</v>
      </c>
      <c r="F31" s="196">
        <v>67.338644789776765</v>
      </c>
      <c r="G31" s="196">
        <v>65.178538392229456</v>
      </c>
      <c r="H31" s="196">
        <v>72.60632013356927</v>
      </c>
      <c r="I31" s="196">
        <v>61.644120569221684</v>
      </c>
      <c r="J31" s="196">
        <v>57.293440893033107</v>
      </c>
      <c r="K31" s="259">
        <v>55.437716306814266</v>
      </c>
      <c r="L31" s="226" t="s">
        <v>544</v>
      </c>
    </row>
    <row r="32" spans="1:12" ht="21" customHeight="1" x14ac:dyDescent="0.2">
      <c r="B32" s="199" t="s">
        <v>545</v>
      </c>
      <c r="C32" s="258">
        <v>53.023704602337943</v>
      </c>
      <c r="D32" s="196">
        <v>56.016423202753508</v>
      </c>
      <c r="E32" s="196">
        <v>54.584577295565424</v>
      </c>
      <c r="F32" s="196">
        <v>56.883641134322332</v>
      </c>
      <c r="G32" s="196">
        <v>56.815753691129267</v>
      </c>
      <c r="H32" s="196">
        <v>57.598974109832447</v>
      </c>
      <c r="I32" s="196">
        <v>51.018100097310075</v>
      </c>
      <c r="J32" s="196">
        <v>45.281485582469799</v>
      </c>
      <c r="K32" s="259">
        <v>48.624683344713809</v>
      </c>
      <c r="L32" s="226" t="s">
        <v>545</v>
      </c>
    </row>
    <row r="33" spans="2:12" ht="21" customHeight="1" x14ac:dyDescent="0.2">
      <c r="B33" s="199" t="s">
        <v>546</v>
      </c>
      <c r="C33" s="258">
        <v>37.549328509508456</v>
      </c>
      <c r="D33" s="196">
        <v>38.904876552620216</v>
      </c>
      <c r="E33" s="196">
        <v>37.846964655923209</v>
      </c>
      <c r="F33" s="196">
        <v>36.594863919440058</v>
      </c>
      <c r="G33" s="196">
        <v>36.798707091298198</v>
      </c>
      <c r="H33" s="196">
        <v>35.268512139613264</v>
      </c>
      <c r="I33" s="196">
        <v>34.539466079792128</v>
      </c>
      <c r="J33" s="196">
        <v>33.790765169401737</v>
      </c>
      <c r="K33" s="259">
        <v>35.614033720053499</v>
      </c>
      <c r="L33" s="226" t="s">
        <v>546</v>
      </c>
    </row>
    <row r="34" spans="2:12" ht="21" customHeight="1" thickBot="1" x14ac:dyDescent="0.25">
      <c r="B34" s="212" t="s">
        <v>547</v>
      </c>
      <c r="C34" s="261">
        <v>33.01356474031514</v>
      </c>
      <c r="D34" s="262">
        <v>32.118797049430043</v>
      </c>
      <c r="E34" s="262">
        <v>34.380397617117275</v>
      </c>
      <c r="F34" s="262">
        <v>35.452991243871779</v>
      </c>
      <c r="G34" s="262">
        <v>36.635373245817171</v>
      </c>
      <c r="H34" s="262">
        <v>45.006386630450358</v>
      </c>
      <c r="I34" s="262">
        <v>41.217788395734566</v>
      </c>
      <c r="J34" s="262">
        <v>38.703898532935881</v>
      </c>
      <c r="K34" s="263">
        <v>38.725063571124068</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43627.639745370368</v>
      </c>
    </row>
    <row r="3" spans="1:12" x14ac:dyDescent="0.2">
      <c r="B3" s="12"/>
      <c r="C3" s="12"/>
      <c r="D3" s="12"/>
      <c r="E3" s="12"/>
      <c r="F3" s="12"/>
      <c r="G3" s="12"/>
      <c r="H3" s="222"/>
      <c r="I3" s="222"/>
    </row>
    <row r="4" spans="1:12" s="10" customFormat="1" ht="25.5" customHeight="1" x14ac:dyDescent="0.2">
      <c r="A4" s="13"/>
      <c r="B4" s="14" t="s">
        <v>572</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00">
        <v>10685.510812796247</v>
      </c>
      <c r="D7" s="201">
        <v>10836.950644642668</v>
      </c>
      <c r="E7" s="201">
        <v>10945.537442366471</v>
      </c>
      <c r="F7" s="201">
        <v>11139.763061518524</v>
      </c>
      <c r="G7" s="201">
        <v>11386.92873734069</v>
      </c>
      <c r="H7" s="201">
        <v>11764.401932772267</v>
      </c>
      <c r="I7" s="201">
        <v>12213.930092601466</v>
      </c>
      <c r="J7" s="201">
        <v>12710.093920008592</v>
      </c>
      <c r="K7" s="251">
        <v>13192.211568518331</v>
      </c>
      <c r="L7" s="226" t="s">
        <v>519</v>
      </c>
    </row>
    <row r="8" spans="1:12" ht="21" customHeight="1" x14ac:dyDescent="0.2">
      <c r="A8" s="15"/>
      <c r="B8" s="199" t="s">
        <v>520</v>
      </c>
      <c r="C8" s="203">
        <v>440671.62671298906</v>
      </c>
      <c r="D8" s="204">
        <v>441705.4661918403</v>
      </c>
      <c r="E8" s="204">
        <v>442594.41562781768</v>
      </c>
      <c r="F8" s="204">
        <v>448145.99200740224</v>
      </c>
      <c r="G8" s="204">
        <v>455938.46175684675</v>
      </c>
      <c r="H8" s="204">
        <v>462564.18537157081</v>
      </c>
      <c r="I8" s="204">
        <v>470586.51827173965</v>
      </c>
      <c r="J8" s="204">
        <v>477352.77433406323</v>
      </c>
      <c r="K8" s="252">
        <v>482909.56520937028</v>
      </c>
      <c r="L8" s="226" t="s">
        <v>520</v>
      </c>
    </row>
    <row r="9" spans="1:12" ht="21" customHeight="1" x14ac:dyDescent="0.2">
      <c r="A9" s="15"/>
      <c r="B9" s="199" t="s">
        <v>521</v>
      </c>
      <c r="C9" s="203">
        <v>47392.938752825969</v>
      </c>
      <c r="D9" s="204">
        <v>47407.603837437855</v>
      </c>
      <c r="E9" s="204">
        <v>47641.7352094901</v>
      </c>
      <c r="F9" s="204">
        <v>48517.174836351325</v>
      </c>
      <c r="G9" s="204">
        <v>50201.31489458173</v>
      </c>
      <c r="H9" s="204">
        <v>52177.593637915736</v>
      </c>
      <c r="I9" s="204">
        <v>54166.242548040682</v>
      </c>
      <c r="J9" s="204">
        <v>55835.139127736838</v>
      </c>
      <c r="K9" s="252">
        <v>57669.182720488177</v>
      </c>
      <c r="L9" s="226" t="s">
        <v>521</v>
      </c>
    </row>
    <row r="10" spans="1:12" ht="21" customHeight="1" x14ac:dyDescent="0.2">
      <c r="A10" s="15"/>
      <c r="B10" s="199" t="s">
        <v>522</v>
      </c>
      <c r="C10" s="203">
        <v>1442734.4443176563</v>
      </c>
      <c r="D10" s="204">
        <v>1468159.4395317838</v>
      </c>
      <c r="E10" s="204">
        <v>1502370.1203743753</v>
      </c>
      <c r="F10" s="204">
        <v>1545464.9157719221</v>
      </c>
      <c r="G10" s="204">
        <v>1556127.1790152453</v>
      </c>
      <c r="H10" s="204">
        <v>1573355.0534062546</v>
      </c>
      <c r="I10" s="204">
        <v>1620218.4714362547</v>
      </c>
      <c r="J10" s="204">
        <v>1649927.9372077934</v>
      </c>
      <c r="K10" s="252">
        <v>1670856.0744038806</v>
      </c>
      <c r="L10" s="226" t="s">
        <v>522</v>
      </c>
    </row>
    <row r="11" spans="1:12" ht="21" customHeight="1" x14ac:dyDescent="0.2">
      <c r="A11" s="15"/>
      <c r="B11" s="199" t="s">
        <v>523</v>
      </c>
      <c r="C11" s="203">
        <v>49785.006329565549</v>
      </c>
      <c r="D11" s="204">
        <v>48639.638258974563</v>
      </c>
      <c r="E11" s="204">
        <v>48400.444439340354</v>
      </c>
      <c r="F11" s="204">
        <v>48358.099848174148</v>
      </c>
      <c r="G11" s="204">
        <v>49518.979091586603</v>
      </c>
      <c r="H11" s="204">
        <v>51270.026588582543</v>
      </c>
      <c r="I11" s="204">
        <v>52767.810934040681</v>
      </c>
      <c r="J11" s="204">
        <v>54155.514519739481</v>
      </c>
      <c r="K11" s="252">
        <v>55585.532342058854</v>
      </c>
      <c r="L11" s="226" t="s">
        <v>523</v>
      </c>
    </row>
    <row r="12" spans="1:12" ht="21" customHeight="1" x14ac:dyDescent="0.2">
      <c r="A12" s="15"/>
      <c r="B12" s="199" t="s">
        <v>524</v>
      </c>
      <c r="C12" s="203">
        <v>174791.39771505562</v>
      </c>
      <c r="D12" s="204">
        <v>173518.67146049481</v>
      </c>
      <c r="E12" s="204">
        <v>172676.96972662737</v>
      </c>
      <c r="F12" s="204">
        <v>177364.39935056283</v>
      </c>
      <c r="G12" s="204">
        <v>186911.40810000509</v>
      </c>
      <c r="H12" s="204">
        <v>191322.78246222212</v>
      </c>
      <c r="I12" s="204">
        <v>200014.98737359472</v>
      </c>
      <c r="J12" s="204">
        <v>205765.85666046295</v>
      </c>
      <c r="K12" s="252">
        <v>211047.62448587432</v>
      </c>
      <c r="L12" s="226" t="s">
        <v>524</v>
      </c>
    </row>
    <row r="13" spans="1:12" ht="21" customHeight="1" x14ac:dyDescent="0.2">
      <c r="A13" s="15"/>
      <c r="B13" s="199" t="s">
        <v>525</v>
      </c>
      <c r="C13" s="203">
        <v>287689.05970820488</v>
      </c>
      <c r="D13" s="204">
        <v>288340.58473697514</v>
      </c>
      <c r="E13" s="204">
        <v>291031.80951293744</v>
      </c>
      <c r="F13" s="204">
        <v>295744.86256032664</v>
      </c>
      <c r="G13" s="204">
        <v>302673.03799860214</v>
      </c>
      <c r="H13" s="204">
        <v>309936.22522380797</v>
      </c>
      <c r="I13" s="204">
        <v>316948.11441698327</v>
      </c>
      <c r="J13" s="204">
        <v>321452.19661178568</v>
      </c>
      <c r="K13" s="252">
        <v>328187.57645565964</v>
      </c>
      <c r="L13" s="226" t="s">
        <v>525</v>
      </c>
    </row>
    <row r="14" spans="1:12" ht="21" customHeight="1" x14ac:dyDescent="0.2">
      <c r="A14" s="15"/>
      <c r="B14" s="199" t="s">
        <v>526</v>
      </c>
      <c r="C14" s="203">
        <v>20513.524473142039</v>
      </c>
      <c r="D14" s="204">
        <v>21400.81740109267</v>
      </c>
      <c r="E14" s="204">
        <v>21827.753124001498</v>
      </c>
      <c r="F14" s="204">
        <v>22435.593242867129</v>
      </c>
      <c r="G14" s="204">
        <v>22898.078406959863</v>
      </c>
      <c r="H14" s="204">
        <v>23698.94212312836</v>
      </c>
      <c r="I14" s="204">
        <v>24823.071499645899</v>
      </c>
      <c r="J14" s="204">
        <v>25795.505868887922</v>
      </c>
      <c r="K14" s="252">
        <v>26631.396420975787</v>
      </c>
      <c r="L14" s="226" t="s">
        <v>526</v>
      </c>
    </row>
    <row r="15" spans="1:12" ht="21" customHeight="1" x14ac:dyDescent="0.2">
      <c r="A15" s="15"/>
      <c r="B15" s="199" t="s">
        <v>527</v>
      </c>
      <c r="C15" s="203">
        <v>2366390.0849751839</v>
      </c>
      <c r="D15" s="204">
        <v>2375454.6163580399</v>
      </c>
      <c r="E15" s="204">
        <v>2389505.1447705706</v>
      </c>
      <c r="F15" s="204">
        <v>2413253.9702176498</v>
      </c>
      <c r="G15" s="204">
        <v>2438044.8634353844</v>
      </c>
      <c r="H15" s="204">
        <v>2465156.5728183375</v>
      </c>
      <c r="I15" s="204">
        <v>2521683.9821126922</v>
      </c>
      <c r="J15" s="204">
        <v>2561460.9091474013</v>
      </c>
      <c r="K15" s="252">
        <v>2594669.2786885453</v>
      </c>
      <c r="L15" s="226" t="s">
        <v>527</v>
      </c>
    </row>
    <row r="16" spans="1:12" ht="21" customHeight="1" x14ac:dyDescent="0.2">
      <c r="A16" s="15"/>
      <c r="B16" s="199" t="s">
        <v>528</v>
      </c>
      <c r="C16" s="203">
        <v>3216116.5123368902</v>
      </c>
      <c r="D16" s="204">
        <v>3238334.1288230713</v>
      </c>
      <c r="E16" s="204">
        <v>3257832.8062287858</v>
      </c>
      <c r="F16" s="204">
        <v>3328758.2742423993</v>
      </c>
      <c r="G16" s="204">
        <v>3378165.2815333768</v>
      </c>
      <c r="H16" s="204">
        <v>3451032.8488901872</v>
      </c>
      <c r="I16" s="204">
        <v>3535786.0642273729</v>
      </c>
      <c r="J16" s="204">
        <v>3587135.1708615455</v>
      </c>
      <c r="K16" s="252">
        <v>3613816.3615871826</v>
      </c>
      <c r="L16" s="226" t="s">
        <v>528</v>
      </c>
    </row>
    <row r="17" spans="1:12" ht="21" customHeight="1" x14ac:dyDescent="0.2">
      <c r="A17" s="15"/>
      <c r="B17" s="199" t="s">
        <v>529</v>
      </c>
      <c r="C17" s="203">
        <v>218141.76813884274</v>
      </c>
      <c r="D17" s="204">
        <v>202187.69495905953</v>
      </c>
      <c r="E17" s="204">
        <v>195721.22025460162</v>
      </c>
      <c r="F17" s="204">
        <v>197213.03833645754</v>
      </c>
      <c r="G17" s="204">
        <v>196272.73403334434</v>
      </c>
      <c r="H17" s="204">
        <v>195763.29248367803</v>
      </c>
      <c r="I17" s="204">
        <v>198599.16943327058</v>
      </c>
      <c r="J17" s="204">
        <v>202431.5690614807</v>
      </c>
      <c r="K17" s="252">
        <v>206760.91908606276</v>
      </c>
      <c r="L17" s="226" t="s">
        <v>529</v>
      </c>
    </row>
    <row r="18" spans="1:12" ht="21" customHeight="1" x14ac:dyDescent="0.2">
      <c r="A18" s="15"/>
      <c r="B18" s="199" t="s">
        <v>530</v>
      </c>
      <c r="C18" s="203">
        <v>113511.16438878393</v>
      </c>
      <c r="D18" s="204">
        <v>111791.57478678314</v>
      </c>
      <c r="E18" s="204">
        <v>114229.45272532992</v>
      </c>
      <c r="F18" s="204">
        <v>118935.31167085654</v>
      </c>
      <c r="G18" s="204">
        <v>123074.09270314053</v>
      </c>
      <c r="H18" s="204">
        <v>125760.32084923524</v>
      </c>
      <c r="I18" s="204">
        <v>131245.57752213898</v>
      </c>
      <c r="J18" s="204">
        <v>137783.94167549859</v>
      </c>
      <c r="K18" s="252">
        <v>143225.76629849884</v>
      </c>
      <c r="L18" s="226" t="s">
        <v>530</v>
      </c>
    </row>
    <row r="19" spans="1:12" ht="21" customHeight="1" x14ac:dyDescent="0.2">
      <c r="A19" s="15"/>
      <c r="B19" s="199" t="s">
        <v>532</v>
      </c>
      <c r="C19" s="203">
        <v>1899441.0819135793</v>
      </c>
      <c r="D19" s="204">
        <v>1845257.71038136</v>
      </c>
      <c r="E19" s="204">
        <v>1812997.0690640502</v>
      </c>
      <c r="F19" s="204">
        <v>1816469.9849759466</v>
      </c>
      <c r="G19" s="204">
        <v>1830993.2804248193</v>
      </c>
      <c r="H19" s="204">
        <v>1853554.8200751233</v>
      </c>
      <c r="I19" s="204">
        <v>1886022.6714524315</v>
      </c>
      <c r="J19" s="204">
        <v>1899766.6641032526</v>
      </c>
      <c r="K19" s="252">
        <v>1900542.6269685149</v>
      </c>
      <c r="L19" s="226" t="s">
        <v>532</v>
      </c>
    </row>
    <row r="20" spans="1:12" ht="21" customHeight="1" x14ac:dyDescent="0.2">
      <c r="A20" s="15"/>
      <c r="B20" s="199" t="s">
        <v>533</v>
      </c>
      <c r="C20" s="203">
        <v>24132.850265140147</v>
      </c>
      <c r="D20" s="204">
        <v>25106.518560309269</v>
      </c>
      <c r="E20" s="204">
        <v>25716.569666414249</v>
      </c>
      <c r="F20" s="204">
        <v>26194.446236665099</v>
      </c>
      <c r="G20" s="204">
        <v>26972.868938972257</v>
      </c>
      <c r="H20" s="204">
        <v>27529.68929715221</v>
      </c>
      <c r="I20" s="204">
        <v>28806.101701139745</v>
      </c>
      <c r="J20" s="204">
        <v>30180.071139307594</v>
      </c>
      <c r="K20" s="252">
        <v>30987.458615562755</v>
      </c>
      <c r="L20" s="226" t="s">
        <v>533</v>
      </c>
    </row>
    <row r="21" spans="1:12" ht="21" customHeight="1" x14ac:dyDescent="0.2">
      <c r="A21" s="15"/>
      <c r="B21" s="199" t="s">
        <v>534</v>
      </c>
      <c r="C21" s="203">
        <v>36575.679334937769</v>
      </c>
      <c r="D21" s="204">
        <v>37975.407988092011</v>
      </c>
      <c r="E21" s="204">
        <v>39304.006965179084</v>
      </c>
      <c r="F21" s="204">
        <v>40694.419845879551</v>
      </c>
      <c r="G21" s="204">
        <v>41516.705974795106</v>
      </c>
      <c r="H21" s="204">
        <v>42493.668383725904</v>
      </c>
      <c r="I21" s="204">
        <v>44252.884942982935</v>
      </c>
      <c r="J21" s="204">
        <v>45777.730450215859</v>
      </c>
      <c r="K21" s="252">
        <v>47034.17833893239</v>
      </c>
      <c r="L21" s="226" t="s">
        <v>534</v>
      </c>
    </row>
    <row r="22" spans="1:12" ht="21" customHeight="1" x14ac:dyDescent="0.2">
      <c r="A22" s="15"/>
      <c r="B22" s="199" t="s">
        <v>535</v>
      </c>
      <c r="C22" s="203">
        <v>51065.128508151734</v>
      </c>
      <c r="D22" s="204">
        <v>50880.643031131884</v>
      </c>
      <c r="E22" s="204">
        <v>52746.546929235912</v>
      </c>
      <c r="F22" s="204">
        <v>55018.091003670823</v>
      </c>
      <c r="G22" s="204">
        <v>57180.579568743793</v>
      </c>
      <c r="H22" s="204">
        <v>58556.913333406803</v>
      </c>
      <c r="I22" s="204">
        <v>59464.635587979159</v>
      </c>
      <c r="J22" s="204">
        <v>61013.355734407633</v>
      </c>
      <c r="K22" s="252">
        <v>62221.959989890514</v>
      </c>
      <c r="L22" s="226" t="s">
        <v>535</v>
      </c>
    </row>
    <row r="23" spans="1:12" ht="21" customHeight="1" x14ac:dyDescent="0.2">
      <c r="A23" s="15"/>
      <c r="B23" s="199" t="s">
        <v>536</v>
      </c>
      <c r="C23" s="203">
        <v>3823.6346381855988</v>
      </c>
      <c r="D23" s="204">
        <v>3719.4868307822312</v>
      </c>
      <c r="E23" s="204">
        <v>3851.4906712529364</v>
      </c>
      <c r="F23" s="204">
        <v>3920.188470443768</v>
      </c>
      <c r="G23" s="204">
        <v>4053.0978512626766</v>
      </c>
      <c r="H23" s="204">
        <v>4172.6351035365369</v>
      </c>
      <c r="I23" s="204">
        <v>4369.4360451798366</v>
      </c>
      <c r="J23" s="204">
        <v>4581.5446485993543</v>
      </c>
      <c r="K23" s="252">
        <v>4715.5314327906653</v>
      </c>
      <c r="L23" s="226" t="s">
        <v>536</v>
      </c>
    </row>
    <row r="24" spans="1:12" ht="21" customHeight="1" x14ac:dyDescent="0.2">
      <c r="A24" s="15"/>
      <c r="B24" s="199" t="s">
        <v>537</v>
      </c>
      <c r="C24" s="203">
        <v>748366.61350223678</v>
      </c>
      <c r="D24" s="204">
        <v>740650.46484278701</v>
      </c>
      <c r="E24" s="204">
        <v>740029.44684202643</v>
      </c>
      <c r="F24" s="204">
        <v>750616.69479427824</v>
      </c>
      <c r="G24" s="204">
        <v>765339.25725516607</v>
      </c>
      <c r="H24" s="204">
        <v>781728.58767166652</v>
      </c>
      <c r="I24" s="204">
        <v>804877.03365001653</v>
      </c>
      <c r="J24" s="204">
        <v>826033.78618306993</v>
      </c>
      <c r="K24" s="252">
        <v>839605.67636135989</v>
      </c>
      <c r="L24" s="226" t="s">
        <v>537</v>
      </c>
    </row>
    <row r="25" spans="1:12" ht="21" customHeight="1" x14ac:dyDescent="0.2">
      <c r="A25" s="15"/>
      <c r="B25" s="199" t="s">
        <v>538</v>
      </c>
      <c r="C25" s="203">
        <v>358254.8034043407</v>
      </c>
      <c r="D25" s="204">
        <v>368004.87767525454</v>
      </c>
      <c r="E25" s="204">
        <v>371848.43865815247</v>
      </c>
      <c r="F25" s="204">
        <v>379192.75958729227</v>
      </c>
      <c r="G25" s="204">
        <v>386663.26340808085</v>
      </c>
      <c r="H25" s="204">
        <v>391254.38903732784</v>
      </c>
      <c r="I25" s="204">
        <v>399002.59556399169</v>
      </c>
      <c r="J25" s="204">
        <v>404583.61719810212</v>
      </c>
      <c r="K25" s="252">
        <v>411729.39457096462</v>
      </c>
      <c r="L25" s="226" t="s">
        <v>538</v>
      </c>
    </row>
    <row r="26" spans="1:12" ht="21" customHeight="1" x14ac:dyDescent="0.2">
      <c r="B26" s="199" t="s">
        <v>539</v>
      </c>
      <c r="C26" s="203">
        <v>432090.69082913111</v>
      </c>
      <c r="D26" s="204">
        <v>439038.30118013278</v>
      </c>
      <c r="E26" s="204">
        <v>445149.23761916597</v>
      </c>
      <c r="F26" s="204">
        <v>459921.27208396723</v>
      </c>
      <c r="G26" s="204">
        <v>477577.39753282932</v>
      </c>
      <c r="H26" s="204">
        <v>492203.67594355519</v>
      </c>
      <c r="I26" s="204">
        <v>515858.0046333762</v>
      </c>
      <c r="J26" s="204">
        <v>542163.84091628203</v>
      </c>
      <c r="K26" s="252">
        <v>565126.36818963685</v>
      </c>
      <c r="L26" s="226" t="s">
        <v>539</v>
      </c>
    </row>
    <row r="27" spans="1:12" ht="21" customHeight="1" x14ac:dyDescent="0.2">
      <c r="B27" s="199" t="s">
        <v>540</v>
      </c>
      <c r="C27" s="203">
        <v>204577.69762798745</v>
      </c>
      <c r="D27" s="204">
        <v>196336.78279503566</v>
      </c>
      <c r="E27" s="204">
        <v>194117.87119644141</v>
      </c>
      <c r="F27" s="204">
        <v>195851.70928171137</v>
      </c>
      <c r="G27" s="204">
        <v>199420.25604968859</v>
      </c>
      <c r="H27" s="204">
        <v>203260.56420023003</v>
      </c>
      <c r="I27" s="204">
        <v>208941.79268904394</v>
      </c>
      <c r="J27" s="204">
        <v>213402.35015076745</v>
      </c>
      <c r="K27" s="252">
        <v>217257.23572045378</v>
      </c>
      <c r="L27" s="226" t="s">
        <v>540</v>
      </c>
    </row>
    <row r="28" spans="1:12" ht="21" customHeight="1" x14ac:dyDescent="0.2">
      <c r="B28" s="199" t="s">
        <v>541</v>
      </c>
      <c r="C28" s="203">
        <v>156736.92870229544</v>
      </c>
      <c r="D28" s="204">
        <v>159992.61348788696</v>
      </c>
      <c r="E28" s="204">
        <v>165615.59834102332</v>
      </c>
      <c r="F28" s="204">
        <v>171264.44181554479</v>
      </c>
      <c r="G28" s="204">
        <v>177894.98210867922</v>
      </c>
      <c r="H28" s="204">
        <v>186435.36629554135</v>
      </c>
      <c r="I28" s="204">
        <v>199469.79853779153</v>
      </c>
      <c r="J28" s="204">
        <v>207639.40674400597</v>
      </c>
      <c r="K28" s="252">
        <v>214392.43371279017</v>
      </c>
      <c r="L28" s="226" t="s">
        <v>541</v>
      </c>
    </row>
    <row r="29" spans="1:12" ht="21" customHeight="1" x14ac:dyDescent="0.2">
      <c r="B29" s="199" t="s">
        <v>542</v>
      </c>
      <c r="C29" s="203">
        <v>79475.620061601265</v>
      </c>
      <c r="D29" s="204">
        <v>80792.649256091492</v>
      </c>
      <c r="E29" s="204">
        <v>81996.982004247868</v>
      </c>
      <c r="F29" s="204">
        <v>84252.173724538923</v>
      </c>
      <c r="G29" s="204">
        <v>87769.595131562484</v>
      </c>
      <c r="H29" s="204">
        <v>90512.754926675872</v>
      </c>
      <c r="I29" s="204">
        <v>93398.610240155147</v>
      </c>
      <c r="J29" s="204">
        <v>97236.405467637538</v>
      </c>
      <c r="K29" s="252">
        <v>100644.0218622489</v>
      </c>
      <c r="L29" s="226" t="s">
        <v>542</v>
      </c>
    </row>
    <row r="30" spans="1:12" ht="21" customHeight="1" x14ac:dyDescent="0.2">
      <c r="B30" s="199" t="s">
        <v>543</v>
      </c>
      <c r="C30" s="203">
        <v>42527.379320491455</v>
      </c>
      <c r="D30" s="204">
        <v>41392.075988112971</v>
      </c>
      <c r="E30" s="204">
        <v>40923.494969166051</v>
      </c>
      <c r="F30" s="204">
        <v>42130.969337648647</v>
      </c>
      <c r="G30" s="204">
        <v>43102.044269883998</v>
      </c>
      <c r="H30" s="204">
        <v>44424.452547841858</v>
      </c>
      <c r="I30" s="204">
        <v>46592.604647382199</v>
      </c>
      <c r="J30" s="204">
        <v>48683.317550717642</v>
      </c>
      <c r="K30" s="252">
        <v>50327.03728573976</v>
      </c>
      <c r="L30" s="226" t="s">
        <v>543</v>
      </c>
    </row>
    <row r="31" spans="1:12" ht="21" customHeight="1" x14ac:dyDescent="0.2">
      <c r="B31" s="199" t="s">
        <v>544</v>
      </c>
      <c r="C31" s="203">
        <v>1195987.3141884862</v>
      </c>
      <c r="D31" s="204">
        <v>1160971.7895315588</v>
      </c>
      <c r="E31" s="204">
        <v>1141169.0356649063</v>
      </c>
      <c r="F31" s="204">
        <v>1156917.1368407623</v>
      </c>
      <c r="G31" s="204">
        <v>1199084.183705078</v>
      </c>
      <c r="H31" s="204">
        <v>1237125.0514805235</v>
      </c>
      <c r="I31" s="204">
        <v>1273981.2632878758</v>
      </c>
      <c r="J31" s="204">
        <v>1306873.3480019935</v>
      </c>
      <c r="K31" s="252">
        <v>1335803.6350536046</v>
      </c>
      <c r="L31" s="226" t="s">
        <v>544</v>
      </c>
    </row>
    <row r="32" spans="1:12" ht="21" customHeight="1" x14ac:dyDescent="0.2">
      <c r="B32" s="199" t="s">
        <v>545</v>
      </c>
      <c r="C32" s="203">
        <v>677866.44682043511</v>
      </c>
      <c r="D32" s="204">
        <v>710335.84430668305</v>
      </c>
      <c r="E32" s="204">
        <v>770652.65857391409</v>
      </c>
      <c r="F32" s="204">
        <v>810469.89783722546</v>
      </c>
      <c r="G32" s="204">
        <v>859794.17700597772</v>
      </c>
      <c r="H32" s="204">
        <v>887168.57521893992</v>
      </c>
      <c r="I32" s="204">
        <v>953184.50337486749</v>
      </c>
      <c r="J32" s="204">
        <v>977649.15666733321</v>
      </c>
      <c r="K32" s="252">
        <v>952472.26156772114</v>
      </c>
      <c r="L32" s="226" t="s">
        <v>545</v>
      </c>
    </row>
    <row r="33" spans="2:12" ht="21" customHeight="1" x14ac:dyDescent="0.2">
      <c r="B33" s="199" t="s">
        <v>546</v>
      </c>
      <c r="C33" s="203">
        <v>2655367.9324890967</v>
      </c>
      <c r="D33" s="204">
        <v>2693792.7114241389</v>
      </c>
      <c r="E33" s="204">
        <v>2748915.7804764602</v>
      </c>
      <c r="F33" s="204">
        <v>2829941.7820423949</v>
      </c>
      <c r="G33" s="204">
        <v>2896420.5865343991</v>
      </c>
      <c r="H33" s="204">
        <v>2948245.9116935446</v>
      </c>
      <c r="I33" s="204">
        <v>3001990.3052462689</v>
      </c>
      <c r="J33" s="204">
        <v>3043946.3496574797</v>
      </c>
      <c r="K33" s="252">
        <v>3081071.8830842567</v>
      </c>
      <c r="L33" s="226" t="s">
        <v>546</v>
      </c>
    </row>
    <row r="34" spans="2:12" ht="21" customHeight="1" thickBot="1" x14ac:dyDescent="0.25">
      <c r="B34" s="212" t="s">
        <v>547</v>
      </c>
      <c r="C34" s="213">
        <v>16599225.771865858</v>
      </c>
      <c r="D34" s="214">
        <v>16972633.222821109</v>
      </c>
      <c r="E34" s="214">
        <v>17285282.877001196</v>
      </c>
      <c r="F34" s="214">
        <v>17709112.815479159</v>
      </c>
      <c r="G34" s="214">
        <v>18219296.5</v>
      </c>
      <c r="H34" s="214">
        <v>18504832.602598179</v>
      </c>
      <c r="I34" s="214">
        <v>18915086.641347855</v>
      </c>
      <c r="J34" s="214">
        <v>19455532.777815975</v>
      </c>
      <c r="K34" s="254">
        <v>20004189.4478117</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L36"/>
  <sheetViews>
    <sheetView workbookViewId="0"/>
  </sheetViews>
  <sheetFormatPr defaultRowHeight="12.75" x14ac:dyDescent="0.2"/>
  <cols>
    <col min="1" max="1" width="9.140625" style="11"/>
    <col min="2" max="2" width="14.85546875" style="11" bestFit="1" customWidth="1"/>
    <col min="3" max="11" width="12.7109375" style="11" customWidth="1"/>
    <col min="12" max="12" width="17.7109375" style="11" customWidth="1"/>
    <col min="13" max="16384" width="9.140625" style="11"/>
  </cols>
  <sheetData>
    <row r="2" spans="1:12" s="10" customFormat="1" ht="25.5" customHeight="1" x14ac:dyDescent="0.2">
      <c r="B2" s="220"/>
      <c r="C2" s="220" t="s">
        <v>490</v>
      </c>
      <c r="D2" s="220"/>
      <c r="E2" s="220"/>
      <c r="F2" s="220"/>
      <c r="G2" s="220"/>
      <c r="H2" s="220"/>
      <c r="I2" s="220"/>
      <c r="J2" s="220"/>
      <c r="K2" s="220"/>
      <c r="L2" s="221">
        <v>43627.646956018521</v>
      </c>
    </row>
    <row r="3" spans="1:12" x14ac:dyDescent="0.2">
      <c r="B3" s="12"/>
      <c r="C3" s="12"/>
      <c r="D3" s="12"/>
      <c r="E3" s="12"/>
      <c r="F3" s="12"/>
      <c r="G3" s="12"/>
      <c r="H3" s="222"/>
      <c r="I3" s="222"/>
    </row>
    <row r="4" spans="1:12" s="10" customFormat="1" ht="25.5" customHeight="1" x14ac:dyDescent="0.2">
      <c r="A4" s="13"/>
      <c r="B4" s="14" t="s">
        <v>571</v>
      </c>
      <c r="C4" s="14"/>
      <c r="D4" s="14"/>
      <c r="E4" s="14"/>
      <c r="F4" s="14"/>
      <c r="G4" s="14"/>
      <c r="H4" s="14"/>
      <c r="I4" s="14"/>
      <c r="J4" s="12"/>
      <c r="K4" s="12"/>
      <c r="L4" s="12"/>
    </row>
    <row r="5" spans="1:12" ht="13.5" thickBot="1" x14ac:dyDescent="0.25">
      <c r="A5" s="15"/>
      <c r="B5" s="15"/>
      <c r="C5" s="15"/>
      <c r="D5" s="15"/>
      <c r="E5" s="15"/>
      <c r="F5" s="15"/>
      <c r="G5" s="15"/>
      <c r="H5" s="15"/>
      <c r="I5" s="15"/>
    </row>
    <row r="6" spans="1:12" s="225" customFormat="1" ht="25.5" customHeight="1" x14ac:dyDescent="0.2">
      <c r="A6" s="223"/>
      <c r="B6" s="197" t="s">
        <v>518</v>
      </c>
      <c r="C6" s="198">
        <v>2011</v>
      </c>
      <c r="D6" s="198">
        <v>2012</v>
      </c>
      <c r="E6" s="198">
        <v>2013</v>
      </c>
      <c r="F6" s="198">
        <v>2014</v>
      </c>
      <c r="G6" s="198">
        <v>2015</v>
      </c>
      <c r="H6" s="198">
        <v>2016</v>
      </c>
      <c r="I6" s="198">
        <v>2017</v>
      </c>
      <c r="J6" s="198">
        <v>2018</v>
      </c>
      <c r="K6" s="198">
        <v>2019</v>
      </c>
      <c r="L6" s="224" t="s">
        <v>518</v>
      </c>
    </row>
    <row r="7" spans="1:12" ht="21" customHeight="1" x14ac:dyDescent="0.2">
      <c r="A7" s="15"/>
      <c r="B7" s="199" t="s">
        <v>519</v>
      </c>
      <c r="C7" s="200">
        <v>9765</v>
      </c>
      <c r="D7" s="201">
        <v>7858</v>
      </c>
      <c r="E7" s="201">
        <v>6780</v>
      </c>
      <c r="F7" s="201">
        <v>6744</v>
      </c>
      <c r="G7" s="201">
        <v>6247</v>
      </c>
      <c r="H7" s="201">
        <v>5782</v>
      </c>
      <c r="I7" s="201">
        <v>6847</v>
      </c>
      <c r="J7" s="201">
        <v>6848</v>
      </c>
      <c r="K7" s="251">
        <v>6848</v>
      </c>
      <c r="L7" s="226" t="s">
        <v>519</v>
      </c>
    </row>
    <row r="8" spans="1:12" ht="21" customHeight="1" x14ac:dyDescent="0.2">
      <c r="A8" s="15"/>
      <c r="B8" s="199" t="s">
        <v>520</v>
      </c>
      <c r="C8" s="203">
        <v>31894</v>
      </c>
      <c r="D8" s="204">
        <v>30821</v>
      </c>
      <c r="E8" s="204">
        <v>30704</v>
      </c>
      <c r="F8" s="204">
        <v>30512</v>
      </c>
      <c r="G8" s="204">
        <v>29681</v>
      </c>
      <c r="H8" s="204">
        <v>28816</v>
      </c>
      <c r="I8" s="204">
        <v>28216.457414707293</v>
      </c>
      <c r="J8" s="204">
        <v>27192.232174594777</v>
      </c>
      <c r="K8" s="252">
        <v>26276.348376705741</v>
      </c>
      <c r="L8" s="226" t="s">
        <v>520</v>
      </c>
    </row>
    <row r="9" spans="1:12" ht="21" customHeight="1" x14ac:dyDescent="0.2">
      <c r="A9" s="15"/>
      <c r="B9" s="199" t="s">
        <v>521</v>
      </c>
      <c r="C9" s="203">
        <v>28940</v>
      </c>
      <c r="D9" s="204">
        <v>25720</v>
      </c>
      <c r="E9" s="204">
        <v>28011</v>
      </c>
      <c r="F9" s="204">
        <v>27498</v>
      </c>
      <c r="G9" s="204">
        <v>24857</v>
      </c>
      <c r="H9" s="204">
        <v>24725</v>
      </c>
      <c r="I9" s="204">
        <v>24628</v>
      </c>
      <c r="J9" s="204">
        <v>25447</v>
      </c>
      <c r="K9" s="253" t="s">
        <v>531</v>
      </c>
      <c r="L9" s="226" t="s">
        <v>521</v>
      </c>
    </row>
    <row r="10" spans="1:12" ht="21" customHeight="1" x14ac:dyDescent="0.2">
      <c r="A10" s="15"/>
      <c r="B10" s="199" t="s">
        <v>522</v>
      </c>
      <c r="C10" s="203">
        <v>67746</v>
      </c>
      <c r="D10" s="204">
        <v>67653</v>
      </c>
      <c r="E10" s="204">
        <v>67522</v>
      </c>
      <c r="F10" s="204">
        <v>65898</v>
      </c>
      <c r="G10" s="204">
        <v>70321</v>
      </c>
      <c r="H10" s="204">
        <v>70507</v>
      </c>
      <c r="I10" s="204">
        <v>71066</v>
      </c>
      <c r="J10" s="204">
        <v>71174</v>
      </c>
      <c r="K10" s="252">
        <v>71594</v>
      </c>
      <c r="L10" s="226" t="s">
        <v>522</v>
      </c>
    </row>
    <row r="11" spans="1:12" ht="21" customHeight="1" x14ac:dyDescent="0.2">
      <c r="A11" s="15"/>
      <c r="B11" s="199" t="s">
        <v>523</v>
      </c>
      <c r="C11" s="203">
        <v>16168</v>
      </c>
      <c r="D11" s="204">
        <v>15890</v>
      </c>
      <c r="E11" s="204">
        <v>15781</v>
      </c>
      <c r="F11" s="204">
        <v>15380</v>
      </c>
      <c r="G11" s="204">
        <v>15143</v>
      </c>
      <c r="H11" s="204">
        <v>14844</v>
      </c>
      <c r="I11" s="204">
        <v>14862</v>
      </c>
      <c r="J11" s="204">
        <v>15200</v>
      </c>
      <c r="K11" s="252">
        <v>15200</v>
      </c>
      <c r="L11" s="226" t="s">
        <v>523</v>
      </c>
    </row>
    <row r="12" spans="1:12" ht="21" customHeight="1" x14ac:dyDescent="0.2">
      <c r="A12" s="15"/>
      <c r="B12" s="199" t="s">
        <v>524</v>
      </c>
      <c r="C12" s="203">
        <v>22121</v>
      </c>
      <c r="D12" s="204">
        <v>22232</v>
      </c>
      <c r="E12" s="204">
        <v>19827</v>
      </c>
      <c r="F12" s="204">
        <v>20222</v>
      </c>
      <c r="G12" s="204">
        <v>21454</v>
      </c>
      <c r="H12" s="204">
        <v>22704</v>
      </c>
      <c r="I12" s="204">
        <v>23642</v>
      </c>
      <c r="J12" s="204">
        <v>24531</v>
      </c>
      <c r="K12" s="252">
        <v>26211</v>
      </c>
      <c r="L12" s="226" t="s">
        <v>524</v>
      </c>
    </row>
    <row r="13" spans="1:12" ht="21" customHeight="1" x14ac:dyDescent="0.2">
      <c r="A13" s="15"/>
      <c r="B13" s="199" t="s">
        <v>525</v>
      </c>
      <c r="C13" s="203">
        <v>18716.016730769232</v>
      </c>
      <c r="D13" s="204">
        <v>18573</v>
      </c>
      <c r="E13" s="204">
        <v>18093.059999999998</v>
      </c>
      <c r="F13" s="204">
        <v>16900.555256482905</v>
      </c>
      <c r="G13" s="204">
        <v>17246</v>
      </c>
      <c r="H13" s="204">
        <v>17253</v>
      </c>
      <c r="I13" s="204">
        <v>16739.4866</v>
      </c>
      <c r="J13" s="204">
        <v>17066.919275588276</v>
      </c>
      <c r="K13" s="252">
        <v>16890.874653404957</v>
      </c>
      <c r="L13" s="226" t="s">
        <v>525</v>
      </c>
    </row>
    <row r="14" spans="1:12" ht="21" customHeight="1" x14ac:dyDescent="0.2">
      <c r="A14" s="15"/>
      <c r="B14" s="199" t="s">
        <v>526</v>
      </c>
      <c r="C14" s="203">
        <v>5891</v>
      </c>
      <c r="D14" s="204">
        <v>6020</v>
      </c>
      <c r="E14" s="204">
        <v>6341</v>
      </c>
      <c r="F14" s="204">
        <v>6285</v>
      </c>
      <c r="G14" s="204">
        <v>6045</v>
      </c>
      <c r="H14" s="204">
        <v>6080</v>
      </c>
      <c r="I14" s="204">
        <v>6178</v>
      </c>
      <c r="J14" s="204">
        <v>6237</v>
      </c>
      <c r="K14" s="252">
        <v>6285</v>
      </c>
      <c r="L14" s="226" t="s">
        <v>526</v>
      </c>
    </row>
    <row r="15" spans="1:12" ht="21" customHeight="1" x14ac:dyDescent="0.2">
      <c r="A15" s="15"/>
      <c r="B15" s="199" t="s">
        <v>527</v>
      </c>
      <c r="C15" s="203">
        <v>226687</v>
      </c>
      <c r="D15" s="204">
        <v>219239</v>
      </c>
      <c r="E15" s="204">
        <v>213115</v>
      </c>
      <c r="F15" s="204">
        <v>206977.81</v>
      </c>
      <c r="G15" s="204">
        <v>204776</v>
      </c>
      <c r="H15" s="204">
        <v>208143</v>
      </c>
      <c r="I15" s="204">
        <v>208208</v>
      </c>
      <c r="J15" s="204">
        <v>207954</v>
      </c>
      <c r="K15" s="253" t="s">
        <v>531</v>
      </c>
      <c r="L15" s="226" t="s">
        <v>527</v>
      </c>
    </row>
    <row r="16" spans="1:12" ht="21" customHeight="1" x14ac:dyDescent="0.2">
      <c r="A16" s="15"/>
      <c r="B16" s="199" t="s">
        <v>528</v>
      </c>
      <c r="C16" s="203">
        <v>205091</v>
      </c>
      <c r="D16" s="204">
        <v>191636</v>
      </c>
      <c r="E16" s="204">
        <v>184044</v>
      </c>
      <c r="F16" s="204">
        <v>178800</v>
      </c>
      <c r="G16" s="204">
        <v>177195</v>
      </c>
      <c r="H16" s="204">
        <v>177863</v>
      </c>
      <c r="I16" s="204">
        <v>179616</v>
      </c>
      <c r="J16" s="204">
        <v>182766</v>
      </c>
      <c r="K16" s="252">
        <v>184035</v>
      </c>
      <c r="L16" s="226" t="s">
        <v>528</v>
      </c>
    </row>
    <row r="17" spans="1:12" ht="21" customHeight="1" x14ac:dyDescent="0.2">
      <c r="A17" s="15"/>
      <c r="B17" s="199" t="s">
        <v>529</v>
      </c>
      <c r="C17" s="203">
        <v>116539</v>
      </c>
      <c r="D17" s="204">
        <v>110398</v>
      </c>
      <c r="E17" s="204">
        <v>110447</v>
      </c>
      <c r="F17" s="204">
        <v>107257</v>
      </c>
      <c r="G17" s="204">
        <v>104419</v>
      </c>
      <c r="H17" s="204">
        <v>105990</v>
      </c>
      <c r="I17" s="204">
        <v>106314</v>
      </c>
      <c r="J17" s="204">
        <v>105398</v>
      </c>
      <c r="K17" s="252">
        <v>105131</v>
      </c>
      <c r="L17" s="226" t="s">
        <v>529</v>
      </c>
    </row>
    <row r="18" spans="1:12" ht="21" customHeight="1" x14ac:dyDescent="0.2">
      <c r="A18" s="15"/>
      <c r="B18" s="199" t="s">
        <v>530</v>
      </c>
      <c r="C18" s="203">
        <v>19338</v>
      </c>
      <c r="D18" s="204">
        <v>18651</v>
      </c>
      <c r="E18" s="204">
        <v>18073</v>
      </c>
      <c r="F18" s="204">
        <v>17479</v>
      </c>
      <c r="G18" s="204">
        <v>17392</v>
      </c>
      <c r="H18" s="204">
        <v>17893</v>
      </c>
      <c r="I18" s="204">
        <v>18648</v>
      </c>
      <c r="J18" s="204">
        <v>19233</v>
      </c>
      <c r="K18" s="252">
        <v>20294</v>
      </c>
      <c r="L18" s="226" t="s">
        <v>530</v>
      </c>
    </row>
    <row r="19" spans="1:12" ht="21" customHeight="1" x14ac:dyDescent="0.2">
      <c r="A19" s="15"/>
      <c r="B19" s="199" t="s">
        <v>532</v>
      </c>
      <c r="C19" s="203">
        <v>192160</v>
      </c>
      <c r="D19" s="204">
        <v>188870</v>
      </c>
      <c r="E19" s="204">
        <v>188870</v>
      </c>
      <c r="F19" s="204">
        <v>183465</v>
      </c>
      <c r="G19" s="204">
        <v>178424</v>
      </c>
      <c r="H19" s="204">
        <v>176257</v>
      </c>
      <c r="I19" s="204">
        <v>174703</v>
      </c>
      <c r="J19" s="204">
        <v>180234</v>
      </c>
      <c r="K19" s="252">
        <v>178965</v>
      </c>
      <c r="L19" s="226" t="s">
        <v>532</v>
      </c>
    </row>
    <row r="20" spans="1:12" ht="21" customHeight="1" x14ac:dyDescent="0.2">
      <c r="A20" s="15"/>
      <c r="B20" s="199" t="s">
        <v>533</v>
      </c>
      <c r="C20" s="203">
        <v>4832</v>
      </c>
      <c r="D20" s="204">
        <v>4720</v>
      </c>
      <c r="E20" s="204">
        <v>4598</v>
      </c>
      <c r="F20" s="204">
        <v>4646</v>
      </c>
      <c r="G20" s="204">
        <v>4832</v>
      </c>
      <c r="H20" s="204">
        <v>5219</v>
      </c>
      <c r="I20" s="204">
        <v>5547</v>
      </c>
      <c r="J20" s="204">
        <v>6294</v>
      </c>
      <c r="K20" s="252">
        <v>6400</v>
      </c>
      <c r="L20" s="226" t="s">
        <v>533</v>
      </c>
    </row>
    <row r="21" spans="1:12" ht="21" customHeight="1" x14ac:dyDescent="0.2">
      <c r="A21" s="15"/>
      <c r="B21" s="199" t="s">
        <v>534</v>
      </c>
      <c r="C21" s="203">
        <v>7987</v>
      </c>
      <c r="D21" s="204">
        <v>8280</v>
      </c>
      <c r="E21" s="204">
        <v>8446</v>
      </c>
      <c r="F21" s="204">
        <v>8568</v>
      </c>
      <c r="G21" s="204">
        <v>11765</v>
      </c>
      <c r="H21" s="204">
        <v>11760</v>
      </c>
      <c r="I21" s="204">
        <v>13477</v>
      </c>
      <c r="J21" s="204">
        <v>14295</v>
      </c>
      <c r="K21" s="252">
        <v>15850</v>
      </c>
      <c r="L21" s="226" t="s">
        <v>534</v>
      </c>
    </row>
    <row r="22" spans="1:12" ht="21" customHeight="1" x14ac:dyDescent="0.2">
      <c r="A22" s="15"/>
      <c r="B22" s="199" t="s">
        <v>535</v>
      </c>
      <c r="C22" s="203">
        <v>892</v>
      </c>
      <c r="D22" s="204">
        <v>847</v>
      </c>
      <c r="E22" s="204">
        <v>882</v>
      </c>
      <c r="F22" s="204">
        <v>821</v>
      </c>
      <c r="G22" s="204">
        <v>774</v>
      </c>
      <c r="H22" s="204">
        <v>780</v>
      </c>
      <c r="I22" s="204">
        <v>824</v>
      </c>
      <c r="J22" s="204">
        <v>861</v>
      </c>
      <c r="K22" s="252">
        <v>923</v>
      </c>
      <c r="L22" s="226" t="s">
        <v>535</v>
      </c>
    </row>
    <row r="23" spans="1:12" ht="21" customHeight="1" x14ac:dyDescent="0.2">
      <c r="A23" s="15"/>
      <c r="B23" s="199" t="s">
        <v>536</v>
      </c>
      <c r="C23" s="203">
        <v>1852</v>
      </c>
      <c r="D23" s="204">
        <v>1854</v>
      </c>
      <c r="E23" s="204">
        <v>1854</v>
      </c>
      <c r="F23" s="204">
        <v>1855</v>
      </c>
      <c r="G23" s="204">
        <v>1712</v>
      </c>
      <c r="H23" s="204">
        <v>1457</v>
      </c>
      <c r="I23" s="204">
        <v>1456</v>
      </c>
      <c r="J23" s="204">
        <v>1456</v>
      </c>
      <c r="K23" s="252">
        <v>1556</v>
      </c>
      <c r="L23" s="226" t="s">
        <v>536</v>
      </c>
    </row>
    <row r="24" spans="1:12" ht="21" customHeight="1" x14ac:dyDescent="0.2">
      <c r="A24" s="15"/>
      <c r="B24" s="199" t="s">
        <v>537</v>
      </c>
      <c r="C24" s="203">
        <v>45418</v>
      </c>
      <c r="D24" s="204">
        <v>43696</v>
      </c>
      <c r="E24" s="204">
        <v>42168</v>
      </c>
      <c r="F24" s="204">
        <v>41218</v>
      </c>
      <c r="G24" s="204">
        <v>40633.26</v>
      </c>
      <c r="H24" s="204">
        <v>40041.629999999997</v>
      </c>
      <c r="I24" s="204">
        <v>39456</v>
      </c>
      <c r="J24" s="204">
        <v>40682</v>
      </c>
      <c r="K24" s="252">
        <v>41012.5</v>
      </c>
      <c r="L24" s="226" t="s">
        <v>537</v>
      </c>
    </row>
    <row r="25" spans="1:12" ht="21" customHeight="1" x14ac:dyDescent="0.2">
      <c r="A25" s="15"/>
      <c r="B25" s="199" t="s">
        <v>538</v>
      </c>
      <c r="C25" s="203">
        <v>20771</v>
      </c>
      <c r="D25" s="204">
        <v>20606</v>
      </c>
      <c r="E25" s="204">
        <v>19932</v>
      </c>
      <c r="F25" s="204">
        <v>20981</v>
      </c>
      <c r="G25" s="204">
        <v>20946</v>
      </c>
      <c r="H25" s="204">
        <v>20467</v>
      </c>
      <c r="I25" s="204">
        <v>20260</v>
      </c>
      <c r="J25" s="204">
        <v>20245</v>
      </c>
      <c r="K25" s="252">
        <v>20185</v>
      </c>
      <c r="L25" s="226" t="s">
        <v>538</v>
      </c>
    </row>
    <row r="26" spans="1:12" ht="21" customHeight="1" x14ac:dyDescent="0.2">
      <c r="B26" s="199" t="s">
        <v>539</v>
      </c>
      <c r="C26" s="203">
        <v>96560</v>
      </c>
      <c r="D26" s="204">
        <v>97950</v>
      </c>
      <c r="E26" s="204">
        <v>99989</v>
      </c>
      <c r="F26" s="204">
        <v>99010</v>
      </c>
      <c r="G26" s="204">
        <v>98898</v>
      </c>
      <c r="H26" s="204">
        <v>101586</v>
      </c>
      <c r="I26" s="204">
        <v>105381</v>
      </c>
      <c r="J26" s="204">
        <v>118000</v>
      </c>
      <c r="K26" s="252">
        <v>123000</v>
      </c>
      <c r="L26" s="226" t="s">
        <v>539</v>
      </c>
    </row>
    <row r="27" spans="1:12" ht="21" customHeight="1" x14ac:dyDescent="0.2">
      <c r="B27" s="199" t="s">
        <v>540</v>
      </c>
      <c r="C27" s="203">
        <v>35418</v>
      </c>
      <c r="D27" s="204">
        <v>34184</v>
      </c>
      <c r="E27" s="204">
        <v>32700</v>
      </c>
      <c r="F27" s="204">
        <v>30706</v>
      </c>
      <c r="G27" s="204">
        <v>28288</v>
      </c>
      <c r="H27" s="204">
        <v>29790</v>
      </c>
      <c r="I27" s="204">
        <v>27938</v>
      </c>
      <c r="J27" s="204">
        <v>30021</v>
      </c>
      <c r="K27" s="253" t="s">
        <v>531</v>
      </c>
      <c r="L27" s="226" t="s">
        <v>540</v>
      </c>
    </row>
    <row r="28" spans="1:12" ht="21" customHeight="1" x14ac:dyDescent="0.2">
      <c r="B28" s="199" t="s">
        <v>541</v>
      </c>
      <c r="C28" s="203">
        <v>65845</v>
      </c>
      <c r="D28" s="204">
        <v>65995</v>
      </c>
      <c r="E28" s="204">
        <v>66190</v>
      </c>
      <c r="F28" s="204">
        <v>65110</v>
      </c>
      <c r="G28" s="204">
        <v>64452</v>
      </c>
      <c r="H28" s="204">
        <v>63353</v>
      </c>
      <c r="I28" s="204">
        <v>61642</v>
      </c>
      <c r="J28" s="204">
        <v>69323</v>
      </c>
      <c r="K28" s="252">
        <v>69303</v>
      </c>
      <c r="L28" s="226" t="s">
        <v>541</v>
      </c>
    </row>
    <row r="29" spans="1:12" ht="21" customHeight="1" x14ac:dyDescent="0.2">
      <c r="B29" s="199" t="s">
        <v>542</v>
      </c>
      <c r="C29" s="203">
        <v>12917</v>
      </c>
      <c r="D29" s="204">
        <v>12743</v>
      </c>
      <c r="E29" s="204">
        <v>12284</v>
      </c>
      <c r="F29" s="204">
        <v>12421</v>
      </c>
      <c r="G29" s="204">
        <v>12442</v>
      </c>
      <c r="H29" s="204">
        <v>12168</v>
      </c>
      <c r="I29" s="204">
        <v>12200</v>
      </c>
      <c r="J29" s="204">
        <v>12581</v>
      </c>
      <c r="K29" s="252">
        <v>13281</v>
      </c>
      <c r="L29" s="226" t="s">
        <v>542</v>
      </c>
    </row>
    <row r="30" spans="1:12" ht="21" customHeight="1" x14ac:dyDescent="0.2">
      <c r="B30" s="199" t="s">
        <v>543</v>
      </c>
      <c r="C30" s="203">
        <v>7171</v>
      </c>
      <c r="D30" s="204">
        <v>7061</v>
      </c>
      <c r="E30" s="204">
        <v>6947</v>
      </c>
      <c r="F30" s="204">
        <v>6764</v>
      </c>
      <c r="G30" s="204">
        <v>6628</v>
      </c>
      <c r="H30" s="204">
        <v>6513</v>
      </c>
      <c r="I30" s="204">
        <v>6342</v>
      </c>
      <c r="J30" s="204">
        <v>6814</v>
      </c>
      <c r="K30" s="252">
        <v>6820</v>
      </c>
      <c r="L30" s="226" t="s">
        <v>543</v>
      </c>
    </row>
    <row r="31" spans="1:12" ht="21" customHeight="1" x14ac:dyDescent="0.2">
      <c r="B31" s="199" t="s">
        <v>544</v>
      </c>
      <c r="C31" s="203">
        <v>126924</v>
      </c>
      <c r="D31" s="204">
        <v>124561</v>
      </c>
      <c r="E31" s="204">
        <v>121805.60644868301</v>
      </c>
      <c r="F31" s="204">
        <v>121847.58910081744</v>
      </c>
      <c r="G31" s="204">
        <v>121607</v>
      </c>
      <c r="H31" s="204">
        <v>121020</v>
      </c>
      <c r="I31" s="204">
        <v>117722</v>
      </c>
      <c r="J31" s="204">
        <v>120511</v>
      </c>
      <c r="K31" s="252">
        <v>120278</v>
      </c>
      <c r="L31" s="226" t="s">
        <v>544</v>
      </c>
    </row>
    <row r="32" spans="1:12" ht="21" customHeight="1" x14ac:dyDescent="0.2">
      <c r="B32" s="199" t="s">
        <v>545</v>
      </c>
      <c r="C32" s="203">
        <v>494853</v>
      </c>
      <c r="D32" s="204">
        <v>494802</v>
      </c>
      <c r="E32" s="204">
        <v>426568</v>
      </c>
      <c r="F32" s="204">
        <v>426568</v>
      </c>
      <c r="G32" s="204">
        <v>384835</v>
      </c>
      <c r="H32" s="204">
        <v>359273</v>
      </c>
      <c r="I32" s="204">
        <v>415656</v>
      </c>
      <c r="J32" s="204">
        <v>385673</v>
      </c>
      <c r="K32" s="252">
        <v>392292</v>
      </c>
      <c r="L32" s="226" t="s">
        <v>545</v>
      </c>
    </row>
    <row r="33" spans="2:12" ht="21" customHeight="1" x14ac:dyDescent="0.2">
      <c r="B33" s="199" t="s">
        <v>546</v>
      </c>
      <c r="C33" s="203">
        <v>191270</v>
      </c>
      <c r="D33" s="204">
        <v>184350</v>
      </c>
      <c r="E33" s="204">
        <v>179430</v>
      </c>
      <c r="F33" s="204">
        <v>168680</v>
      </c>
      <c r="G33" s="204">
        <v>141390</v>
      </c>
      <c r="H33" s="204">
        <v>139480</v>
      </c>
      <c r="I33" s="204">
        <v>137280</v>
      </c>
      <c r="J33" s="204">
        <v>144850</v>
      </c>
      <c r="K33" s="252">
        <v>144200</v>
      </c>
      <c r="L33" s="226" t="s">
        <v>546</v>
      </c>
    </row>
    <row r="34" spans="2:12" ht="21" customHeight="1" thickBot="1" x14ac:dyDescent="0.25">
      <c r="B34" s="212" t="s">
        <v>547</v>
      </c>
      <c r="C34" s="213">
        <v>1425113</v>
      </c>
      <c r="D34" s="214">
        <v>1399622</v>
      </c>
      <c r="E34" s="214">
        <v>1382345</v>
      </c>
      <c r="F34" s="214">
        <v>1338184</v>
      </c>
      <c r="G34" s="214">
        <v>1314110</v>
      </c>
      <c r="H34" s="214">
        <v>1301444</v>
      </c>
      <c r="I34" s="214">
        <v>1307490</v>
      </c>
      <c r="J34" s="214">
        <v>1322500</v>
      </c>
      <c r="K34" s="254">
        <v>1338100</v>
      </c>
      <c r="L34" s="229" t="s">
        <v>547</v>
      </c>
    </row>
    <row r="36" spans="2:12" x14ac:dyDescent="0.2">
      <c r="B36" s="220" t="s">
        <v>490</v>
      </c>
      <c r="C36" s="220"/>
      <c r="D36" s="220"/>
      <c r="E36" s="220"/>
      <c r="F36" s="220"/>
      <c r="G36" s="220"/>
      <c r="H36" s="220"/>
      <c r="I36" s="220"/>
      <c r="J36" s="220"/>
      <c r="K36" s="220"/>
      <c r="L36" s="220"/>
    </row>
  </sheetData>
  <printOptions horizontalCentered="1" verticalCentered="1" gridLines="1"/>
  <pageMargins left="0" right="0" top="0" bottom="0" header="0.51181102362204722" footer="0"/>
  <pageSetup paperSize="9" scale="81" orientation="landscape"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R36"/>
  <sheetViews>
    <sheetView workbookViewId="0"/>
  </sheetViews>
  <sheetFormatPr defaultColWidth="9.140625" defaultRowHeight="12.75" x14ac:dyDescent="0.2"/>
  <cols>
    <col min="1" max="1" width="9.140625" style="11"/>
    <col min="2" max="2" width="14.85546875" style="11" bestFit="1" customWidth="1"/>
    <col min="3" max="3" width="15.85546875" style="11" bestFit="1" customWidth="1"/>
    <col min="4" max="17" width="12.7109375" style="11" customWidth="1"/>
    <col min="18" max="18" width="17.7109375" style="11" customWidth="1"/>
    <col min="19" max="16384" width="9.140625" style="11"/>
  </cols>
  <sheetData>
    <row r="2" spans="1:18" s="10" customFormat="1" x14ac:dyDescent="0.2">
      <c r="B2" s="220"/>
      <c r="C2" s="220" t="s">
        <v>490</v>
      </c>
      <c r="D2" s="220"/>
      <c r="E2" s="220"/>
      <c r="F2" s="220"/>
      <c r="G2" s="220"/>
      <c r="H2" s="220"/>
      <c r="I2" s="220"/>
      <c r="J2" s="220"/>
      <c r="K2" s="220"/>
      <c r="L2" s="220"/>
      <c r="M2" s="220"/>
      <c r="N2" s="220"/>
      <c r="O2" s="220"/>
      <c r="P2" s="220"/>
      <c r="Q2" s="220"/>
      <c r="R2" s="221">
        <v>43620.723298611112</v>
      </c>
    </row>
    <row r="3" spans="1:18" x14ac:dyDescent="0.2">
      <c r="B3" s="12"/>
      <c r="C3" s="12"/>
      <c r="D3" s="12"/>
      <c r="E3" s="12"/>
      <c r="F3" s="12"/>
      <c r="G3" s="12"/>
      <c r="H3" s="222"/>
      <c r="I3" s="222"/>
    </row>
    <row r="4" spans="1:18" s="10" customFormat="1" x14ac:dyDescent="0.2">
      <c r="A4" s="13"/>
      <c r="B4" s="14" t="s">
        <v>551</v>
      </c>
      <c r="C4" s="14"/>
      <c r="D4" s="14"/>
      <c r="E4" s="14"/>
      <c r="F4" s="14"/>
      <c r="G4" s="14"/>
      <c r="H4" s="14"/>
      <c r="I4" s="14"/>
      <c r="J4" s="12"/>
      <c r="K4" s="12"/>
      <c r="L4" s="12"/>
      <c r="M4" s="12"/>
      <c r="N4" s="12"/>
      <c r="O4" s="12"/>
      <c r="P4" s="12"/>
      <c r="Q4" s="12"/>
      <c r="R4" s="12"/>
    </row>
    <row r="5" spans="1:18" ht="13.5" thickBot="1" x14ac:dyDescent="0.25">
      <c r="A5" s="15"/>
      <c r="B5" s="15"/>
      <c r="C5" s="15"/>
      <c r="D5" s="15"/>
      <c r="E5" s="15"/>
      <c r="F5" s="15"/>
      <c r="G5" s="15"/>
      <c r="H5" s="15"/>
      <c r="I5" s="15"/>
    </row>
    <row r="6" spans="1:18" s="225" customFormat="1" x14ac:dyDescent="0.2">
      <c r="A6" s="223"/>
      <c r="B6" s="197" t="s">
        <v>518</v>
      </c>
      <c r="C6" s="232" t="s">
        <v>552</v>
      </c>
      <c r="D6" s="198">
        <v>2011</v>
      </c>
      <c r="E6" s="198">
        <v>2012</v>
      </c>
      <c r="F6" s="198">
        <v>2013</v>
      </c>
      <c r="G6" s="198">
        <v>2014</v>
      </c>
      <c r="H6" s="233">
        <v>2015</v>
      </c>
      <c r="I6" s="198">
        <v>2016</v>
      </c>
      <c r="J6" s="198">
        <v>2017</v>
      </c>
      <c r="K6" s="198">
        <v>2018</v>
      </c>
      <c r="L6" s="198">
        <v>2019</v>
      </c>
      <c r="M6" s="198">
        <v>2020</v>
      </c>
      <c r="N6" s="198">
        <v>2021</v>
      </c>
      <c r="O6" s="198">
        <v>2022</v>
      </c>
      <c r="P6" s="198">
        <v>2023</v>
      </c>
      <c r="Q6" s="198">
        <v>2024</v>
      </c>
      <c r="R6" s="224" t="s">
        <v>518</v>
      </c>
    </row>
    <row r="7" spans="1:18" x14ac:dyDescent="0.2">
      <c r="A7" s="15"/>
      <c r="B7" s="199" t="s">
        <v>519</v>
      </c>
      <c r="C7" s="234" t="s">
        <v>553</v>
      </c>
      <c r="D7" s="235">
        <v>100.89</v>
      </c>
      <c r="E7" s="236">
        <v>108.18</v>
      </c>
      <c r="F7" s="236">
        <v>105.668673352632</v>
      </c>
      <c r="G7" s="236">
        <v>105.47923411584</v>
      </c>
      <c r="H7" s="237">
        <v>125.96083044733</v>
      </c>
      <c r="I7" s="236">
        <v>124.14087146638001</v>
      </c>
      <c r="J7" s="236">
        <v>119.09966666666701</v>
      </c>
      <c r="K7" s="236">
        <v>107.989166666667</v>
      </c>
      <c r="L7" s="236">
        <v>109.49498746867168</v>
      </c>
      <c r="M7" s="236">
        <v>108.09819872167344</v>
      </c>
      <c r="N7" s="236">
        <v>106.86807870121493</v>
      </c>
      <c r="O7" s="236">
        <v>105.55671072825388</v>
      </c>
      <c r="P7" s="236">
        <v>104.92794860027536</v>
      </c>
      <c r="Q7" s="238">
        <v>104.45765167007498</v>
      </c>
      <c r="R7" s="226" t="s">
        <v>519</v>
      </c>
    </row>
    <row r="8" spans="1:18" x14ac:dyDescent="0.2">
      <c r="A8" s="15"/>
      <c r="B8" s="199" t="s">
        <v>520</v>
      </c>
      <c r="C8" s="234" t="s">
        <v>554</v>
      </c>
      <c r="D8" s="239">
        <v>0.71935000000000004</v>
      </c>
      <c r="E8" s="240">
        <v>0.77829999999999999</v>
      </c>
      <c r="F8" s="240">
        <v>0.75315918184727004</v>
      </c>
      <c r="G8" s="240">
        <v>0.75373073671740198</v>
      </c>
      <c r="H8" s="241">
        <v>0.90165896164127801</v>
      </c>
      <c r="I8" s="240">
        <v>0.90403512795035901</v>
      </c>
      <c r="J8" s="240">
        <v>0.88739742109565201</v>
      </c>
      <c r="K8" s="240">
        <v>0.84718637111214101</v>
      </c>
      <c r="L8" s="240">
        <v>0.87446903328801662</v>
      </c>
      <c r="M8" s="240">
        <v>0.86511996619602338</v>
      </c>
      <c r="N8" s="240">
        <v>0.86025335398214686</v>
      </c>
      <c r="O8" s="240">
        <v>0.85473076974555973</v>
      </c>
      <c r="P8" s="240">
        <v>0.851227710583223</v>
      </c>
      <c r="Q8" s="242">
        <v>0.84580428624310189</v>
      </c>
      <c r="R8" s="226" t="s">
        <v>520</v>
      </c>
    </row>
    <row r="9" spans="1:18" x14ac:dyDescent="0.2">
      <c r="A9" s="15"/>
      <c r="B9" s="199" t="s">
        <v>521</v>
      </c>
      <c r="C9" s="234" t="s">
        <v>555</v>
      </c>
      <c r="D9" s="239">
        <v>1.4065000000000001</v>
      </c>
      <c r="E9" s="240">
        <v>1.5221</v>
      </c>
      <c r="F9" s="240">
        <v>1.47356666666667</v>
      </c>
      <c r="G9" s="240">
        <v>1.4741833333333301</v>
      </c>
      <c r="H9" s="241">
        <v>1.7644</v>
      </c>
      <c r="I9" s="240">
        <v>1.7680416666666701</v>
      </c>
      <c r="J9" s="240">
        <v>1.73545833333333</v>
      </c>
      <c r="K9" s="240">
        <v>1.6570416666666701</v>
      </c>
      <c r="L9" s="240">
        <v>1.7052830976672035</v>
      </c>
      <c r="M9" s="240">
        <v>1.6866724277311627</v>
      </c>
      <c r="N9" s="240">
        <v>1.6768462183992447</v>
      </c>
      <c r="O9" s="240">
        <v>1.6660708121702255</v>
      </c>
      <c r="P9" s="240">
        <v>1.6591233837896864</v>
      </c>
      <c r="Q9" s="242">
        <v>1.6483983355358722</v>
      </c>
      <c r="R9" s="226" t="s">
        <v>521</v>
      </c>
    </row>
    <row r="10" spans="1:18" x14ac:dyDescent="0.2">
      <c r="A10" s="15"/>
      <c r="B10" s="199" t="s">
        <v>522</v>
      </c>
      <c r="C10" s="234" t="s">
        <v>556</v>
      </c>
      <c r="D10" s="239">
        <v>0.98950000000000005</v>
      </c>
      <c r="E10" s="240">
        <v>0.99919999999999998</v>
      </c>
      <c r="F10" s="240">
        <v>1.02979656989696</v>
      </c>
      <c r="G10" s="240">
        <v>1.10610494395711</v>
      </c>
      <c r="H10" s="241">
        <v>1.2790978956229</v>
      </c>
      <c r="I10" s="240">
        <v>1.32539963630668</v>
      </c>
      <c r="J10" s="240">
        <v>1.29773651726241</v>
      </c>
      <c r="K10" s="240">
        <v>1.2957550742424899</v>
      </c>
      <c r="L10" s="240">
        <v>1.3164492182783147</v>
      </c>
      <c r="M10" s="240">
        <v>1.2988829406981757</v>
      </c>
      <c r="N10" s="240">
        <v>1.2846978785282128</v>
      </c>
      <c r="O10" s="240">
        <v>1.266434842655618</v>
      </c>
      <c r="P10" s="240">
        <v>1.248734604352961</v>
      </c>
      <c r="Q10" s="242">
        <v>1.2306916914952455</v>
      </c>
      <c r="R10" s="226" t="s">
        <v>522</v>
      </c>
    </row>
    <row r="11" spans="1:18" x14ac:dyDescent="0.2">
      <c r="A11" s="15"/>
      <c r="B11" s="199" t="s">
        <v>523</v>
      </c>
      <c r="C11" s="234" t="s">
        <v>557</v>
      </c>
      <c r="D11" s="239">
        <v>5.3440000000000003</v>
      </c>
      <c r="E11" s="240">
        <v>5.85</v>
      </c>
      <c r="F11" s="240">
        <v>5.70488016666667</v>
      </c>
      <c r="G11" s="240">
        <v>5.7481654166666702</v>
      </c>
      <c r="H11" s="241">
        <v>6.8583037500000001</v>
      </c>
      <c r="I11" s="240">
        <v>6.8059901666666702</v>
      </c>
      <c r="J11" s="240">
        <v>6.623831</v>
      </c>
      <c r="K11" s="240">
        <v>6.2790252500000001</v>
      </c>
      <c r="L11" s="240">
        <v>6.4741396199307779</v>
      </c>
      <c r="M11" s="240">
        <v>6.3905248490478401</v>
      </c>
      <c r="N11" s="240">
        <v>6.3504579025110779</v>
      </c>
      <c r="O11" s="240">
        <v>6.305750172688442</v>
      </c>
      <c r="P11" s="240">
        <v>6.2735450805853397</v>
      </c>
      <c r="Q11" s="242">
        <v>6.2414990219827198</v>
      </c>
      <c r="R11" s="226" t="s">
        <v>523</v>
      </c>
    </row>
    <row r="12" spans="1:18" x14ac:dyDescent="0.2">
      <c r="A12" s="15"/>
      <c r="B12" s="199" t="s">
        <v>524</v>
      </c>
      <c r="C12" s="234" t="s">
        <v>558</v>
      </c>
      <c r="D12" s="239">
        <v>17.696000000000002</v>
      </c>
      <c r="E12" s="240">
        <v>19.577999999999999</v>
      </c>
      <c r="F12" s="240">
        <v>19.5705833333333</v>
      </c>
      <c r="G12" s="240">
        <v>20.7575</v>
      </c>
      <c r="H12" s="241">
        <v>24.598749999999999</v>
      </c>
      <c r="I12" s="240">
        <v>24.439916666666701</v>
      </c>
      <c r="J12" s="240">
        <v>23.376333333333299</v>
      </c>
      <c r="K12" s="240">
        <v>21.7299166666667</v>
      </c>
      <c r="L12" s="240">
        <v>22.493490032945918</v>
      </c>
      <c r="M12" s="240">
        <v>22.258986047371177</v>
      </c>
      <c r="N12" s="240">
        <v>22.133771285965942</v>
      </c>
      <c r="O12" s="240">
        <v>21.991659325754714</v>
      </c>
      <c r="P12" s="240">
        <v>21.901532772907331</v>
      </c>
      <c r="Q12" s="242">
        <v>21.761976495115331</v>
      </c>
      <c r="R12" s="226" t="s">
        <v>524</v>
      </c>
    </row>
    <row r="13" spans="1:18" x14ac:dyDescent="0.2">
      <c r="A13" s="15"/>
      <c r="B13" s="199" t="s">
        <v>525</v>
      </c>
      <c r="C13" s="234" t="s">
        <v>559</v>
      </c>
      <c r="D13" s="239">
        <v>5.3689999999999998</v>
      </c>
      <c r="E13" s="240">
        <v>5.7919999999999998</v>
      </c>
      <c r="F13" s="240">
        <v>5.6163116861762203</v>
      </c>
      <c r="G13" s="240">
        <v>5.6124666666666698</v>
      </c>
      <c r="H13" s="241">
        <v>6.7279068312963002</v>
      </c>
      <c r="I13" s="240">
        <v>6.7317182572463796</v>
      </c>
      <c r="J13" s="240">
        <v>6.6028934656140397</v>
      </c>
      <c r="K13" s="240">
        <v>6.3146187866666699</v>
      </c>
      <c r="L13" s="240">
        <v>6.5336572023666468</v>
      </c>
      <c r="M13" s="240">
        <v>6.4764391873727867</v>
      </c>
      <c r="N13" s="240">
        <v>6.4314351073099205</v>
      </c>
      <c r="O13" s="240">
        <v>6.3655411516430513</v>
      </c>
      <c r="P13" s="240">
        <v>6.3018336493423588</v>
      </c>
      <c r="Q13" s="242">
        <v>6.2357485330793168</v>
      </c>
      <c r="R13" s="226" t="s">
        <v>525</v>
      </c>
    </row>
    <row r="14" spans="1:18" x14ac:dyDescent="0.2">
      <c r="A14" s="15"/>
      <c r="B14" s="199" t="s">
        <v>526</v>
      </c>
      <c r="C14" s="234" t="s">
        <v>560</v>
      </c>
      <c r="D14" s="239">
        <v>0.71935000000000004</v>
      </c>
      <c r="E14" s="240">
        <v>0.77829999999999999</v>
      </c>
      <c r="F14" s="240">
        <v>0.75315918184727004</v>
      </c>
      <c r="G14" s="240">
        <v>0.75373073671740198</v>
      </c>
      <c r="H14" s="241">
        <v>0.90165896164127801</v>
      </c>
      <c r="I14" s="240">
        <v>0.90403512795035901</v>
      </c>
      <c r="J14" s="240">
        <v>0.88739742109565201</v>
      </c>
      <c r="K14" s="240">
        <v>0.84718637111214101</v>
      </c>
      <c r="L14" s="240">
        <v>0.87446013021336944</v>
      </c>
      <c r="M14" s="240">
        <v>0.8651120806378817</v>
      </c>
      <c r="N14" s="240">
        <v>0.86025335398214686</v>
      </c>
      <c r="O14" s="240">
        <v>0.85473076974555973</v>
      </c>
      <c r="P14" s="240">
        <v>0.851227710583223</v>
      </c>
      <c r="Q14" s="242">
        <v>0.84580428624310189</v>
      </c>
      <c r="R14" s="226" t="s">
        <v>526</v>
      </c>
    </row>
    <row r="15" spans="1:18" x14ac:dyDescent="0.2">
      <c r="A15" s="15"/>
      <c r="B15" s="199" t="s">
        <v>527</v>
      </c>
      <c r="C15" s="234" t="s">
        <v>554</v>
      </c>
      <c r="D15" s="239">
        <v>0.71935000000000004</v>
      </c>
      <c r="E15" s="240">
        <v>0.77829999999999999</v>
      </c>
      <c r="F15" s="240">
        <v>0.75315918184727004</v>
      </c>
      <c r="G15" s="240">
        <v>0.75373073671740198</v>
      </c>
      <c r="H15" s="241">
        <v>0.90165896164127801</v>
      </c>
      <c r="I15" s="240">
        <v>0.90403512795035901</v>
      </c>
      <c r="J15" s="240">
        <v>0.88739742109565201</v>
      </c>
      <c r="K15" s="240">
        <v>0.84718637111214101</v>
      </c>
      <c r="L15" s="240">
        <v>0.87446906356028864</v>
      </c>
      <c r="M15" s="240">
        <v>0.86512056466334031</v>
      </c>
      <c r="N15" s="240">
        <v>0.860252884357392</v>
      </c>
      <c r="O15" s="240">
        <v>0.85473068882752212</v>
      </c>
      <c r="P15" s="240">
        <v>0.85122737493322731</v>
      </c>
      <c r="Q15" s="242">
        <v>0.84580204106579049</v>
      </c>
      <c r="R15" s="226" t="s">
        <v>527</v>
      </c>
    </row>
    <row r="16" spans="1:18" x14ac:dyDescent="0.2">
      <c r="A16" s="15"/>
      <c r="B16" s="199" t="s">
        <v>528</v>
      </c>
      <c r="C16" s="234" t="s">
        <v>554</v>
      </c>
      <c r="D16" s="239">
        <v>0.71935000000000004</v>
      </c>
      <c r="E16" s="240">
        <v>0.77829999999999999</v>
      </c>
      <c r="F16" s="240">
        <v>0.75315918184727004</v>
      </c>
      <c r="G16" s="240">
        <v>0.75373073671740198</v>
      </c>
      <c r="H16" s="241">
        <v>0.90165896164127801</v>
      </c>
      <c r="I16" s="240">
        <v>0.90403512795035901</v>
      </c>
      <c r="J16" s="240">
        <v>0.88739742109565201</v>
      </c>
      <c r="K16" s="240">
        <v>0.84718637111214101</v>
      </c>
      <c r="L16" s="240">
        <v>0.87446895466058505</v>
      </c>
      <c r="M16" s="240">
        <v>0.86511815872527131</v>
      </c>
      <c r="N16" s="240">
        <v>0.8602512911715926</v>
      </c>
      <c r="O16" s="240">
        <v>0.85473172218651228</v>
      </c>
      <c r="P16" s="240">
        <v>0.85122753722493638</v>
      </c>
      <c r="Q16" s="242">
        <v>0.84580339148667627</v>
      </c>
      <c r="R16" s="226" t="s">
        <v>528</v>
      </c>
    </row>
    <row r="17" spans="1:18" x14ac:dyDescent="0.2">
      <c r="A17" s="15"/>
      <c r="B17" s="199" t="s">
        <v>529</v>
      </c>
      <c r="C17" s="234" t="s">
        <v>554</v>
      </c>
      <c r="D17" s="239">
        <v>0.71935000000000004</v>
      </c>
      <c r="E17" s="240">
        <v>0.77829999999999999</v>
      </c>
      <c r="F17" s="240">
        <v>0.75315918184727004</v>
      </c>
      <c r="G17" s="240">
        <v>0.75373073671740198</v>
      </c>
      <c r="H17" s="241">
        <v>0.90165896164127801</v>
      </c>
      <c r="I17" s="240">
        <v>0.90403512795035901</v>
      </c>
      <c r="J17" s="240">
        <v>0.88739742109565201</v>
      </c>
      <c r="K17" s="240">
        <v>0.84718637111214101</v>
      </c>
      <c r="L17" s="240">
        <v>0.87446903328801662</v>
      </c>
      <c r="M17" s="240">
        <v>0.86511996619602338</v>
      </c>
      <c r="N17" s="240">
        <v>0.86025335398214686</v>
      </c>
      <c r="O17" s="240">
        <v>0.85473076974555973</v>
      </c>
      <c r="P17" s="240">
        <v>0.851227710583223</v>
      </c>
      <c r="Q17" s="242">
        <v>0.84580428624310189</v>
      </c>
      <c r="R17" s="226" t="s">
        <v>529</v>
      </c>
    </row>
    <row r="18" spans="1:18" x14ac:dyDescent="0.2">
      <c r="A18" s="15"/>
      <c r="B18" s="199" t="s">
        <v>530</v>
      </c>
      <c r="C18" s="234" t="s">
        <v>561</v>
      </c>
      <c r="D18" s="239">
        <v>201.05500000000001</v>
      </c>
      <c r="E18" s="240">
        <v>225.10499999999999</v>
      </c>
      <c r="F18" s="240">
        <v>223.69499999999999</v>
      </c>
      <c r="G18" s="240">
        <v>232.601666666667</v>
      </c>
      <c r="H18" s="241">
        <v>279.33249999999998</v>
      </c>
      <c r="I18" s="240">
        <v>281.52333333333303</v>
      </c>
      <c r="J18" s="240">
        <v>274.433333333333</v>
      </c>
      <c r="K18" s="240">
        <v>270.21166666666699</v>
      </c>
      <c r="L18" s="240">
        <v>266.00048584531157</v>
      </c>
      <c r="M18" s="240">
        <v>267.19935409094489</v>
      </c>
      <c r="N18" s="240">
        <v>265.89953072578248</v>
      </c>
      <c r="O18" s="240">
        <v>268.10045355624709</v>
      </c>
      <c r="P18" s="240">
        <v>269.30049198940333</v>
      </c>
      <c r="Q18" s="242">
        <v>270.00032348551014</v>
      </c>
      <c r="R18" s="226" t="s">
        <v>530</v>
      </c>
    </row>
    <row r="19" spans="1:18" x14ac:dyDescent="0.2">
      <c r="A19" s="15"/>
      <c r="B19" s="199" t="s">
        <v>532</v>
      </c>
      <c r="C19" s="234" t="s">
        <v>554</v>
      </c>
      <c r="D19" s="239">
        <v>0.71935000000000004</v>
      </c>
      <c r="E19" s="240">
        <v>0.77829999999999999</v>
      </c>
      <c r="F19" s="240">
        <v>0.75315918184727004</v>
      </c>
      <c r="G19" s="240">
        <v>0.75373073671740198</v>
      </c>
      <c r="H19" s="241">
        <v>0.90165896164127801</v>
      </c>
      <c r="I19" s="240">
        <v>0.90403512795035901</v>
      </c>
      <c r="J19" s="240">
        <v>0.88739742109565201</v>
      </c>
      <c r="K19" s="240">
        <v>0.84718637111214101</v>
      </c>
      <c r="L19" s="240">
        <v>0.87446874676065101</v>
      </c>
      <c r="M19" s="240">
        <v>0.86511995024994626</v>
      </c>
      <c r="N19" s="240">
        <v>0.86025410042661243</v>
      </c>
      <c r="O19" s="240">
        <v>0.8547299446529677</v>
      </c>
      <c r="P19" s="240">
        <v>0.85122740163062749</v>
      </c>
      <c r="Q19" s="242">
        <v>0.84580483248171567</v>
      </c>
      <c r="R19" s="226" t="s">
        <v>532</v>
      </c>
    </row>
    <row r="20" spans="1:18" x14ac:dyDescent="0.2">
      <c r="A20" s="15"/>
      <c r="B20" s="199" t="s">
        <v>533</v>
      </c>
      <c r="C20" s="234" t="s">
        <v>562</v>
      </c>
      <c r="D20" s="239">
        <v>0.71935000000000004</v>
      </c>
      <c r="E20" s="240">
        <v>0.77829999999999999</v>
      </c>
      <c r="F20" s="240">
        <v>0.75315918184727004</v>
      </c>
      <c r="G20" s="240">
        <v>0.75373073671740198</v>
      </c>
      <c r="H20" s="241">
        <v>0.90165896164127801</v>
      </c>
      <c r="I20" s="240">
        <v>0.90403512795035901</v>
      </c>
      <c r="J20" s="240">
        <v>0.88739742109565201</v>
      </c>
      <c r="K20" s="240">
        <v>0.84718637111214101</v>
      </c>
      <c r="L20" s="240">
        <v>0.87447159933932417</v>
      </c>
      <c r="M20" s="240">
        <v>0.86512519027872548</v>
      </c>
      <c r="N20" s="240">
        <v>0.86025790164096727</v>
      </c>
      <c r="O20" s="240">
        <v>0.85472420718322362</v>
      </c>
      <c r="P20" s="240">
        <v>0.8512349224583573</v>
      </c>
      <c r="Q20" s="242">
        <v>0.84581552892131318</v>
      </c>
      <c r="R20" s="226" t="s">
        <v>533</v>
      </c>
    </row>
    <row r="21" spans="1:18" x14ac:dyDescent="0.2">
      <c r="A21" s="15"/>
      <c r="B21" s="199" t="s">
        <v>534</v>
      </c>
      <c r="C21" s="234" t="s">
        <v>563</v>
      </c>
      <c r="D21" s="239">
        <v>0.71935000000000004</v>
      </c>
      <c r="E21" s="240">
        <v>0.77829999999999999</v>
      </c>
      <c r="F21" s="240">
        <v>0.75315918184727004</v>
      </c>
      <c r="G21" s="240">
        <v>0.75373073671740198</v>
      </c>
      <c r="H21" s="241">
        <v>0.90165896164127801</v>
      </c>
      <c r="I21" s="240">
        <v>0.90403512795035901</v>
      </c>
      <c r="J21" s="240">
        <v>0.88739742109565201</v>
      </c>
      <c r="K21" s="240">
        <v>0.84718637111214101</v>
      </c>
      <c r="L21" s="240">
        <v>0.87446533923303837</v>
      </c>
      <c r="M21" s="240">
        <v>0.86510885038713936</v>
      </c>
      <c r="N21" s="240">
        <v>0.86026186525603321</v>
      </c>
      <c r="O21" s="240">
        <v>0.85473067696812999</v>
      </c>
      <c r="P21" s="240">
        <v>0.85121799431009959</v>
      </c>
      <c r="Q21" s="242">
        <v>0.84579426093323196</v>
      </c>
      <c r="R21" s="226" t="s">
        <v>534</v>
      </c>
    </row>
    <row r="22" spans="1:18" x14ac:dyDescent="0.2">
      <c r="A22" s="15"/>
      <c r="B22" s="199" t="s">
        <v>535</v>
      </c>
      <c r="C22" s="234" t="s">
        <v>554</v>
      </c>
      <c r="D22" s="239">
        <v>0.71935000000000004</v>
      </c>
      <c r="E22" s="240">
        <v>0.77829999999999999</v>
      </c>
      <c r="F22" s="240">
        <v>0.75315918184727004</v>
      </c>
      <c r="G22" s="240">
        <v>0.75373073671740198</v>
      </c>
      <c r="H22" s="241">
        <v>0.90165896164127801</v>
      </c>
      <c r="I22" s="240">
        <v>0.90403512795035901</v>
      </c>
      <c r="J22" s="240">
        <v>0.88739742109565201</v>
      </c>
      <c r="K22" s="240">
        <v>0.84718637111214101</v>
      </c>
      <c r="L22" s="240">
        <v>0.87447224057213435</v>
      </c>
      <c r="M22" s="240">
        <v>0.86512965953346999</v>
      </c>
      <c r="N22" s="240">
        <v>0.86025874189013141</v>
      </c>
      <c r="O22" s="240">
        <v>0.85473279262943813</v>
      </c>
      <c r="P22" s="240">
        <v>0.85122692217807894</v>
      </c>
      <c r="Q22" s="242">
        <v>0.84580103502654203</v>
      </c>
      <c r="R22" s="226" t="s">
        <v>535</v>
      </c>
    </row>
    <row r="23" spans="1:18" x14ac:dyDescent="0.2">
      <c r="A23" s="15"/>
      <c r="B23" s="199" t="s">
        <v>536</v>
      </c>
      <c r="C23" s="234" t="s">
        <v>554</v>
      </c>
      <c r="D23" s="239">
        <v>0.71935000000000004</v>
      </c>
      <c r="E23" s="240">
        <v>0.77829999999999999</v>
      </c>
      <c r="F23" s="240">
        <v>0.75315918184727004</v>
      </c>
      <c r="G23" s="240">
        <v>0.75373073671740198</v>
      </c>
      <c r="H23" s="241">
        <v>0.90165896164127801</v>
      </c>
      <c r="I23" s="240">
        <v>0.90403512795035901</v>
      </c>
      <c r="J23" s="240">
        <v>0.88739742109565201</v>
      </c>
      <c r="K23" s="240">
        <v>0.84718637111214101</v>
      </c>
      <c r="L23" s="240">
        <v>0.87451772919345949</v>
      </c>
      <c r="M23" s="240">
        <v>0.86511996619602338</v>
      </c>
      <c r="N23" s="240">
        <v>0.86025335398214686</v>
      </c>
      <c r="O23" s="240">
        <v>0.85467020115390613</v>
      </c>
      <c r="P23" s="240">
        <v>0.85120188762719362</v>
      </c>
      <c r="Q23" s="242">
        <v>0.84579960926597819</v>
      </c>
      <c r="R23" s="226" t="s">
        <v>536</v>
      </c>
    </row>
    <row r="24" spans="1:18" x14ac:dyDescent="0.2">
      <c r="A24" s="15"/>
      <c r="B24" s="199" t="s">
        <v>537</v>
      </c>
      <c r="C24" s="234" t="s">
        <v>554</v>
      </c>
      <c r="D24" s="239">
        <v>0.71935000000000004</v>
      </c>
      <c r="E24" s="240">
        <v>0.77829999999999999</v>
      </c>
      <c r="F24" s="240">
        <v>0.75315918184727004</v>
      </c>
      <c r="G24" s="240">
        <v>0.75373073671740198</v>
      </c>
      <c r="H24" s="241">
        <v>0.90165896164127801</v>
      </c>
      <c r="I24" s="240">
        <v>0.90403512795035901</v>
      </c>
      <c r="J24" s="240">
        <v>0.88739742109565201</v>
      </c>
      <c r="K24" s="240">
        <v>0.84718637111214101</v>
      </c>
      <c r="L24" s="240">
        <v>0.87446868336318373</v>
      </c>
      <c r="M24" s="240">
        <v>0.86512009768245035</v>
      </c>
      <c r="N24" s="240">
        <v>0.8602527920009676</v>
      </c>
      <c r="O24" s="240">
        <v>0.85472666195533264</v>
      </c>
      <c r="P24" s="240">
        <v>0.85122446508248484</v>
      </c>
      <c r="Q24" s="242">
        <v>0.84580594455558733</v>
      </c>
      <c r="R24" s="226" t="s">
        <v>537</v>
      </c>
    </row>
    <row r="25" spans="1:18" x14ac:dyDescent="0.2">
      <c r="A25" s="15"/>
      <c r="B25" s="199" t="s">
        <v>538</v>
      </c>
      <c r="C25" s="234" t="s">
        <v>564</v>
      </c>
      <c r="D25" s="239">
        <v>5.6050000000000004</v>
      </c>
      <c r="E25" s="240">
        <v>5.8179999999999996</v>
      </c>
      <c r="F25" s="240">
        <v>5.875</v>
      </c>
      <c r="G25" s="240">
        <v>6.3016666666666703</v>
      </c>
      <c r="H25" s="241">
        <v>8.0641666666666705</v>
      </c>
      <c r="I25" s="240">
        <v>8.4</v>
      </c>
      <c r="J25" s="240">
        <v>8.2716666666666701</v>
      </c>
      <c r="K25" s="240">
        <v>8.1325000000000003</v>
      </c>
      <c r="L25" s="240">
        <v>8.5784971466439988</v>
      </c>
      <c r="M25" s="240">
        <v>8.6553828686594176</v>
      </c>
      <c r="N25" s="240">
        <v>8.752025463606115</v>
      </c>
      <c r="O25" s="240">
        <v>8.820377534454769</v>
      </c>
      <c r="P25" s="240">
        <v>8.8914084574995851</v>
      </c>
      <c r="Q25" s="242">
        <v>8.9586936813046893</v>
      </c>
      <c r="R25" s="226" t="s">
        <v>538</v>
      </c>
    </row>
    <row r="26" spans="1:18" x14ac:dyDescent="0.2">
      <c r="B26" s="199" t="s">
        <v>539</v>
      </c>
      <c r="C26" s="234" t="s">
        <v>565</v>
      </c>
      <c r="D26" s="239">
        <v>3.0152999999999999</v>
      </c>
      <c r="E26" s="240">
        <v>2.9628000000000001</v>
      </c>
      <c r="F26" s="240">
        <v>3.16061666666667</v>
      </c>
      <c r="G26" s="240">
        <v>3.1545416666666699</v>
      </c>
      <c r="H26" s="241">
        <v>3.7694999999999999</v>
      </c>
      <c r="I26" s="240">
        <v>3.9427833333333302</v>
      </c>
      <c r="J26" s="240">
        <v>3.7793333333333301</v>
      </c>
      <c r="K26" s="240">
        <v>3.6117166666666698</v>
      </c>
      <c r="L26" s="240">
        <v>3.790660632568958</v>
      </c>
      <c r="M26" s="240">
        <v>3.664426045510933</v>
      </c>
      <c r="N26" s="240">
        <v>3.5411335367318433</v>
      </c>
      <c r="O26" s="240">
        <v>3.4264037224615507</v>
      </c>
      <c r="P26" s="240">
        <v>3.3199227215538016</v>
      </c>
      <c r="Q26" s="242">
        <v>3.2192367438234766</v>
      </c>
      <c r="R26" s="226" t="s">
        <v>539</v>
      </c>
    </row>
    <row r="27" spans="1:18" x14ac:dyDescent="0.2">
      <c r="B27" s="199" t="s">
        <v>540</v>
      </c>
      <c r="C27" s="234" t="s">
        <v>554</v>
      </c>
      <c r="D27" s="239">
        <v>0.71935000000000004</v>
      </c>
      <c r="E27" s="240">
        <v>0.77829999999999999</v>
      </c>
      <c r="F27" s="240">
        <v>0.75315918184727004</v>
      </c>
      <c r="G27" s="240">
        <v>0.75373073671740198</v>
      </c>
      <c r="H27" s="241">
        <v>0.90165896164127801</v>
      </c>
      <c r="I27" s="240">
        <v>0.90403512795035901</v>
      </c>
      <c r="J27" s="240">
        <v>0.88739742109565201</v>
      </c>
      <c r="K27" s="240">
        <v>0.84718637111214101</v>
      </c>
      <c r="L27" s="240">
        <v>0.87446903328801662</v>
      </c>
      <c r="M27" s="240">
        <v>0.86511996619602338</v>
      </c>
      <c r="N27" s="240">
        <v>0.86025335398214686</v>
      </c>
      <c r="O27" s="240">
        <v>0.85473076974555973</v>
      </c>
      <c r="P27" s="240">
        <v>0.851227710583223</v>
      </c>
      <c r="Q27" s="242">
        <v>0.84580428624310189</v>
      </c>
      <c r="R27" s="226" t="s">
        <v>540</v>
      </c>
    </row>
    <row r="28" spans="1:18" x14ac:dyDescent="0.2">
      <c r="B28" s="199" t="s">
        <v>541</v>
      </c>
      <c r="C28" s="234" t="s">
        <v>566</v>
      </c>
      <c r="D28" s="239">
        <v>3.0489999999999999</v>
      </c>
      <c r="E28" s="240">
        <v>3.468</v>
      </c>
      <c r="F28" s="240">
        <v>3.32791666666667</v>
      </c>
      <c r="G28" s="240">
        <v>3.3491749999999998</v>
      </c>
      <c r="H28" s="241">
        <v>4.00566666666667</v>
      </c>
      <c r="I28" s="240">
        <v>4.0591833333333298</v>
      </c>
      <c r="J28" s="240">
        <v>4.0524916666666702</v>
      </c>
      <c r="K28" s="240">
        <v>3.9416166666666701</v>
      </c>
      <c r="L28" s="240">
        <v>4.1447341475601869</v>
      </c>
      <c r="M28" s="240">
        <v>4.1093287424990406</v>
      </c>
      <c r="N28" s="240">
        <v>4.0862237871452303</v>
      </c>
      <c r="O28" s="240">
        <v>4.059991690901537</v>
      </c>
      <c r="P28" s="240">
        <v>4.0433422434040001</v>
      </c>
      <c r="Q28" s="242">
        <v>4.0175807487880384</v>
      </c>
      <c r="R28" s="226" t="s">
        <v>541</v>
      </c>
    </row>
    <row r="29" spans="1:18" x14ac:dyDescent="0.2">
      <c r="B29" s="199" t="s">
        <v>542</v>
      </c>
      <c r="C29" s="234" t="s">
        <v>558</v>
      </c>
      <c r="D29" s="239">
        <v>0.71935000000000004</v>
      </c>
      <c r="E29" s="240">
        <v>0.77829999999999999</v>
      </c>
      <c r="F29" s="240">
        <v>0.75315918184727004</v>
      </c>
      <c r="G29" s="240">
        <v>0.75373073671740198</v>
      </c>
      <c r="H29" s="241">
        <v>0.90165896164127801</v>
      </c>
      <c r="I29" s="240">
        <v>0.90403512795035901</v>
      </c>
      <c r="J29" s="240">
        <v>0.88739742109565201</v>
      </c>
      <c r="K29" s="240">
        <v>0.84718637111214101</v>
      </c>
      <c r="L29" s="240">
        <v>0.87447093197891923</v>
      </c>
      <c r="M29" s="240">
        <v>0.86511810151704871</v>
      </c>
      <c r="N29" s="240">
        <v>0.86025409803214303</v>
      </c>
      <c r="O29" s="240">
        <v>0.85473205311326239</v>
      </c>
      <c r="P29" s="240">
        <v>0.85122553404658818</v>
      </c>
      <c r="Q29" s="242">
        <v>0.84579982461030179</v>
      </c>
      <c r="R29" s="226" t="s">
        <v>542</v>
      </c>
    </row>
    <row r="30" spans="1:18" x14ac:dyDescent="0.2">
      <c r="B30" s="199" t="s">
        <v>543</v>
      </c>
      <c r="C30" s="234" t="s">
        <v>567</v>
      </c>
      <c r="D30" s="239">
        <v>0.71935000000000004</v>
      </c>
      <c r="E30" s="240">
        <v>0.77829999999999999</v>
      </c>
      <c r="F30" s="240">
        <v>0.75315918184727004</v>
      </c>
      <c r="G30" s="240">
        <v>0.75373073671740198</v>
      </c>
      <c r="H30" s="241">
        <v>0.90165896164127801</v>
      </c>
      <c r="I30" s="240">
        <v>0.90403512795035901</v>
      </c>
      <c r="J30" s="240">
        <v>0.88739742109565201</v>
      </c>
      <c r="K30" s="240">
        <v>0.84718637111214101</v>
      </c>
      <c r="L30" s="240">
        <v>0.87447356956142897</v>
      </c>
      <c r="M30" s="240">
        <v>0.86511603937264869</v>
      </c>
      <c r="N30" s="240">
        <v>0.86026143790849674</v>
      </c>
      <c r="O30" s="240">
        <v>0.85474172845660168</v>
      </c>
      <c r="P30" s="240">
        <v>0.85123215828838761</v>
      </c>
      <c r="Q30" s="242">
        <v>0.84580256924587083</v>
      </c>
      <c r="R30" s="226" t="s">
        <v>543</v>
      </c>
    </row>
    <row r="31" spans="1:18" x14ac:dyDescent="0.2">
      <c r="B31" s="199" t="s">
        <v>544</v>
      </c>
      <c r="C31" s="234" t="s">
        <v>554</v>
      </c>
      <c r="D31" s="239">
        <v>0.71935000000000004</v>
      </c>
      <c r="E31" s="240">
        <v>0.77829999999999999</v>
      </c>
      <c r="F31" s="240">
        <v>0.75315918184727004</v>
      </c>
      <c r="G31" s="240">
        <v>0.75373073671740198</v>
      </c>
      <c r="H31" s="241">
        <v>0.90165896164127801</v>
      </c>
      <c r="I31" s="240">
        <v>0.90403512795035901</v>
      </c>
      <c r="J31" s="240">
        <v>0.88739742109565201</v>
      </c>
      <c r="K31" s="240">
        <v>0.84718637111214101</v>
      </c>
      <c r="L31" s="240">
        <v>0.87446996095553975</v>
      </c>
      <c r="M31" s="240">
        <v>0.86512410826408748</v>
      </c>
      <c r="N31" s="240">
        <v>0.86025386242707869</v>
      </c>
      <c r="O31" s="240">
        <v>0.85473541884334092</v>
      </c>
      <c r="P31" s="240">
        <v>0.85122883283030237</v>
      </c>
      <c r="Q31" s="242">
        <v>0.84580198479418944</v>
      </c>
      <c r="R31" s="226" t="s">
        <v>544</v>
      </c>
    </row>
    <row r="32" spans="1:18" x14ac:dyDescent="0.2">
      <c r="B32" s="199" t="s">
        <v>545</v>
      </c>
      <c r="C32" s="234" t="s">
        <v>568</v>
      </c>
      <c r="D32" s="239">
        <v>1.675</v>
      </c>
      <c r="E32" s="240">
        <v>1.796</v>
      </c>
      <c r="F32" s="240">
        <v>1.90376824244752</v>
      </c>
      <c r="G32" s="240">
        <v>2.1885424177547299</v>
      </c>
      <c r="H32" s="241">
        <v>2.7200085279057902</v>
      </c>
      <c r="I32" s="240">
        <v>3.0201347480804301</v>
      </c>
      <c r="J32" s="240">
        <v>3.6481326353686598</v>
      </c>
      <c r="K32" s="240">
        <v>4.8283701472094203</v>
      </c>
      <c r="L32" s="240">
        <v>5.7012589258280153</v>
      </c>
      <c r="M32" s="240">
        <v>5.6774647800334748</v>
      </c>
      <c r="N32" s="240">
        <v>5.6802638781789652</v>
      </c>
      <c r="O32" s="240">
        <v>6.202918861010331</v>
      </c>
      <c r="P32" s="240">
        <v>6.8476611883691536</v>
      </c>
      <c r="Q32" s="242">
        <v>7.5080316926249537</v>
      </c>
      <c r="R32" s="226" t="s">
        <v>545</v>
      </c>
    </row>
    <row r="33" spans="2:18" x14ac:dyDescent="0.2">
      <c r="B33" s="199" t="s">
        <v>546</v>
      </c>
      <c r="C33" s="234" t="s">
        <v>569</v>
      </c>
      <c r="D33" s="239">
        <v>0.62375278019388947</v>
      </c>
      <c r="E33" s="240">
        <v>0.63022781061442401</v>
      </c>
      <c r="F33" s="240">
        <v>0.63966057761347705</v>
      </c>
      <c r="G33" s="240">
        <v>0.60772962687825505</v>
      </c>
      <c r="H33" s="241">
        <v>0.65454547893142601</v>
      </c>
      <c r="I33" s="240">
        <v>0.74063446369708397</v>
      </c>
      <c r="J33" s="240">
        <v>0.77700259811597605</v>
      </c>
      <c r="K33" s="240">
        <v>0.74958163765317698</v>
      </c>
      <c r="L33" s="240">
        <v>0.77123598523943504</v>
      </c>
      <c r="M33" s="240">
        <v>0.77105169657132711</v>
      </c>
      <c r="N33" s="240">
        <v>0.77170785529527963</v>
      </c>
      <c r="O33" s="240">
        <v>0.76968755767994557</v>
      </c>
      <c r="P33" s="240">
        <v>0.76734158919144035</v>
      </c>
      <c r="Q33" s="242">
        <v>0.76391430471135802</v>
      </c>
      <c r="R33" s="226" t="s">
        <v>546</v>
      </c>
    </row>
    <row r="34" spans="2:18" ht="13.5" thickBot="1" x14ac:dyDescent="0.25">
      <c r="B34" s="212" t="s">
        <v>547</v>
      </c>
      <c r="C34" s="243" t="s">
        <v>570</v>
      </c>
      <c r="D34" s="244">
        <v>1</v>
      </c>
      <c r="E34" s="245">
        <v>1</v>
      </c>
      <c r="F34" s="245">
        <v>1</v>
      </c>
      <c r="G34" s="245">
        <v>1</v>
      </c>
      <c r="H34" s="246">
        <v>1</v>
      </c>
      <c r="I34" s="245">
        <v>1</v>
      </c>
      <c r="J34" s="245">
        <v>1</v>
      </c>
      <c r="K34" s="245">
        <v>1</v>
      </c>
      <c r="L34" s="245">
        <v>1</v>
      </c>
      <c r="M34" s="245">
        <v>1</v>
      </c>
      <c r="N34" s="245">
        <v>1</v>
      </c>
      <c r="O34" s="245">
        <v>1</v>
      </c>
      <c r="P34" s="245">
        <v>1</v>
      </c>
      <c r="Q34" s="247">
        <v>1</v>
      </c>
      <c r="R34" s="229" t="s">
        <v>547</v>
      </c>
    </row>
    <row r="36" spans="2:18" x14ac:dyDescent="0.2">
      <c r="B36" s="220" t="s">
        <v>490</v>
      </c>
      <c r="C36" s="220"/>
      <c r="D36" s="220"/>
      <c r="E36" s="220"/>
      <c r="F36" s="220"/>
      <c r="G36" s="220"/>
      <c r="H36" s="220"/>
      <c r="I36" s="220"/>
      <c r="J36" s="220"/>
      <c r="K36" s="220"/>
      <c r="L36" s="220"/>
      <c r="M36" s="220"/>
      <c r="N36" s="220"/>
      <c r="O36" s="220"/>
      <c r="P36" s="220"/>
      <c r="Q36" s="220"/>
      <c r="R36" s="2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51"/>
  <sheetViews>
    <sheetView workbookViewId="0"/>
  </sheetViews>
  <sheetFormatPr defaultColWidth="9.140625" defaultRowHeight="12.75" x14ac:dyDescent="0.2"/>
  <cols>
    <col min="1" max="1" width="9.140625" style="11"/>
    <col min="2" max="2" width="14.85546875" style="11" bestFit="1" customWidth="1"/>
    <col min="3" max="5" width="12.7109375" style="11" customWidth="1"/>
    <col min="6" max="6" width="12.7109375" style="386" customWidth="1"/>
    <col min="7" max="16" width="12.7109375" style="11" customWidth="1"/>
    <col min="17" max="17" width="17.7109375" style="11" customWidth="1"/>
    <col min="18" max="16384" width="9.140625" style="11"/>
  </cols>
  <sheetData>
    <row r="2" spans="1:17" s="10" customFormat="1" x14ac:dyDescent="0.2">
      <c r="B2" s="220"/>
      <c r="C2" s="220" t="s">
        <v>490</v>
      </c>
      <c r="D2" s="220"/>
      <c r="E2" s="220"/>
      <c r="F2" s="381"/>
      <c r="G2" s="220"/>
      <c r="H2" s="220"/>
      <c r="I2" s="220"/>
      <c r="J2" s="220"/>
      <c r="K2" s="220"/>
      <c r="L2" s="220"/>
      <c r="M2" s="220"/>
      <c r="N2" s="220"/>
      <c r="O2" s="220"/>
      <c r="P2" s="220"/>
      <c r="Q2" s="221">
        <v>43620.71974537037</v>
      </c>
    </row>
    <row r="3" spans="1:17" x14ac:dyDescent="0.2">
      <c r="B3" s="12"/>
      <c r="C3" s="12"/>
      <c r="D3" s="12"/>
      <c r="E3" s="12"/>
      <c r="F3" s="382"/>
      <c r="G3" s="12"/>
      <c r="H3" s="222"/>
      <c r="I3" s="222"/>
    </row>
    <row r="4" spans="1:17" s="10" customFormat="1" x14ac:dyDescent="0.2">
      <c r="A4" s="13"/>
      <c r="B4" s="14" t="s">
        <v>614</v>
      </c>
      <c r="C4" s="14"/>
      <c r="D4" s="14"/>
      <c r="E4" s="14"/>
      <c r="F4" s="383"/>
      <c r="G4" s="14"/>
      <c r="H4" s="14"/>
      <c r="I4" s="14"/>
      <c r="J4" s="12"/>
      <c r="K4" s="12"/>
      <c r="L4" s="12"/>
      <c r="M4" s="12"/>
      <c r="N4" s="12"/>
      <c r="O4" s="12"/>
      <c r="P4" s="12"/>
      <c r="Q4" s="12"/>
    </row>
    <row r="5" spans="1:17" ht="13.5" thickBot="1" x14ac:dyDescent="0.25">
      <c r="A5" s="15"/>
      <c r="B5" s="15"/>
      <c r="C5" s="15"/>
      <c r="D5" s="15"/>
      <c r="E5" s="15"/>
      <c r="F5" s="384"/>
      <c r="G5" s="15"/>
      <c r="H5" s="15"/>
      <c r="I5" s="15"/>
    </row>
    <row r="6" spans="1:17" s="225" customFormat="1" x14ac:dyDescent="0.2">
      <c r="A6" s="223"/>
      <c r="B6" s="197" t="s">
        <v>518</v>
      </c>
      <c r="C6" s="198">
        <v>2011</v>
      </c>
      <c r="D6" s="198">
        <v>2012</v>
      </c>
      <c r="E6" s="198">
        <v>2013</v>
      </c>
      <c r="F6" s="198">
        <v>2014</v>
      </c>
      <c r="G6" s="198">
        <v>2015</v>
      </c>
      <c r="H6" s="198">
        <v>2016</v>
      </c>
      <c r="I6" s="198">
        <v>2017</v>
      </c>
      <c r="J6" s="198">
        <v>2018</v>
      </c>
      <c r="K6" s="198">
        <v>2019</v>
      </c>
      <c r="L6" s="198">
        <v>2020</v>
      </c>
      <c r="M6" s="198">
        <v>2021</v>
      </c>
      <c r="N6" s="198">
        <v>2022</v>
      </c>
      <c r="O6" s="198">
        <v>2023</v>
      </c>
      <c r="P6" s="198">
        <v>2024</v>
      </c>
      <c r="Q6" s="224" t="s">
        <v>518</v>
      </c>
    </row>
    <row r="7" spans="1:17" x14ac:dyDescent="0.2">
      <c r="A7" s="15"/>
      <c r="B7" s="199" t="s">
        <v>519</v>
      </c>
      <c r="C7" s="372">
        <v>96.631998227294957</v>
      </c>
      <c r="D7" s="372">
        <v>97.639592392364079</v>
      </c>
      <c r="E7" s="372">
        <v>97.921534839824346</v>
      </c>
      <c r="F7" s="372">
        <v>99.439213718178792</v>
      </c>
      <c r="G7" s="372">
        <v>100</v>
      </c>
      <c r="H7" s="372">
        <v>99.367357499570659</v>
      </c>
      <c r="I7" s="372">
        <v>100.83226621926511</v>
      </c>
      <c r="J7" s="372">
        <v>101.5754169027655</v>
      </c>
      <c r="K7" s="372">
        <v>103.73509078093051</v>
      </c>
      <c r="L7" s="372">
        <v>105.85578975865606</v>
      </c>
      <c r="M7" s="372">
        <v>108.91635121709658</v>
      </c>
      <c r="N7" s="372">
        <v>112.36255939539541</v>
      </c>
      <c r="O7" s="372">
        <v>115.88679911873061</v>
      </c>
      <c r="P7" s="372">
        <v>119.50357022943973</v>
      </c>
      <c r="Q7" s="226" t="s">
        <v>519</v>
      </c>
    </row>
    <row r="8" spans="1:17" x14ac:dyDescent="0.2">
      <c r="A8" s="15"/>
      <c r="B8" s="199" t="s">
        <v>520</v>
      </c>
      <c r="C8" s="373">
        <v>95.41205847790846</v>
      </c>
      <c r="D8" s="373">
        <v>97.296619280413381</v>
      </c>
      <c r="E8" s="373">
        <v>98.314021511710848</v>
      </c>
      <c r="F8" s="373">
        <v>99.013338786390818</v>
      </c>
      <c r="G8" s="373">
        <v>100</v>
      </c>
      <c r="H8" s="373">
        <v>101.80515598937998</v>
      </c>
      <c r="I8" s="373">
        <v>103.5034525047197</v>
      </c>
      <c r="J8" s="373">
        <v>104.66894841002218</v>
      </c>
      <c r="K8" s="373">
        <v>106.18353118293558</v>
      </c>
      <c r="L8" s="373">
        <v>108.15420331992836</v>
      </c>
      <c r="M8" s="373">
        <v>109.9847245788926</v>
      </c>
      <c r="N8" s="373">
        <v>111.9695094206445</v>
      </c>
      <c r="O8" s="373">
        <v>114.04856668858487</v>
      </c>
      <c r="P8" s="373">
        <v>116.14077804685019</v>
      </c>
      <c r="Q8" s="226" t="s">
        <v>520</v>
      </c>
    </row>
    <row r="9" spans="1:17" x14ac:dyDescent="0.2">
      <c r="A9" s="15"/>
      <c r="B9" s="199" t="s">
        <v>521</v>
      </c>
      <c r="C9" s="374">
        <v>96.578452911877704</v>
      </c>
      <c r="D9" s="374">
        <v>98.080509925869563</v>
      </c>
      <c r="E9" s="374">
        <v>97.391147195350896</v>
      </c>
      <c r="F9" s="385">
        <v>97.841561509100288</v>
      </c>
      <c r="G9" s="374">
        <v>100</v>
      </c>
      <c r="H9" s="374">
        <v>102.24614987840728</v>
      </c>
      <c r="I9" s="374">
        <v>105.72515336527171</v>
      </c>
      <c r="J9" s="374">
        <v>109.5515717452213</v>
      </c>
      <c r="K9" s="374">
        <v>112.50270832253551</v>
      </c>
      <c r="L9" s="374">
        <v>115.02495912569002</v>
      </c>
      <c r="M9" s="374">
        <v>118.24478803298257</v>
      </c>
      <c r="N9" s="374">
        <v>121.55551960454218</v>
      </c>
      <c r="O9" s="374">
        <v>124.95872583452747</v>
      </c>
      <c r="P9" s="374">
        <v>128.45771617209064</v>
      </c>
      <c r="Q9" s="226" t="s">
        <v>521</v>
      </c>
    </row>
    <row r="10" spans="1:17" x14ac:dyDescent="0.2">
      <c r="A10" s="15"/>
      <c r="B10" s="199" t="s">
        <v>522</v>
      </c>
      <c r="C10" s="373">
        <v>96.134407385406291</v>
      </c>
      <c r="D10" s="373">
        <v>97.299264132183907</v>
      </c>
      <c r="E10" s="373">
        <v>98.988828785463141</v>
      </c>
      <c r="F10" s="373">
        <v>100.91516946800971</v>
      </c>
      <c r="G10" s="373">
        <v>100</v>
      </c>
      <c r="H10" s="373">
        <v>100.7825121326466</v>
      </c>
      <c r="I10" s="373">
        <v>103.33378505177289</v>
      </c>
      <c r="J10" s="373">
        <v>105.07575176780178</v>
      </c>
      <c r="K10" s="373">
        <v>105.85947050919391</v>
      </c>
      <c r="L10" s="373">
        <v>107.64633980953357</v>
      </c>
      <c r="M10" s="373">
        <v>109.91292421749075</v>
      </c>
      <c r="N10" s="373">
        <v>112.24377713226951</v>
      </c>
      <c r="O10" s="373">
        <v>114.64470130086868</v>
      </c>
      <c r="P10" s="373">
        <v>116.8546306342261</v>
      </c>
      <c r="Q10" s="226" t="s">
        <v>522</v>
      </c>
    </row>
    <row r="11" spans="1:17" x14ac:dyDescent="0.2">
      <c r="A11" s="15"/>
      <c r="B11" s="199" t="s">
        <v>523</v>
      </c>
      <c r="C11" s="373">
        <v>97.661644992342389</v>
      </c>
      <c r="D11" s="373">
        <v>99.172501746568258</v>
      </c>
      <c r="E11" s="373">
        <v>99.951784294297127</v>
      </c>
      <c r="F11" s="373">
        <v>99.974419909271049</v>
      </c>
      <c r="G11" s="373">
        <v>100</v>
      </c>
      <c r="H11" s="373">
        <v>99.921417621478781</v>
      </c>
      <c r="I11" s="373">
        <v>101.0349677945521</v>
      </c>
      <c r="J11" s="373">
        <v>102.79572245922925</v>
      </c>
      <c r="K11" s="373">
        <v>104.31843257104877</v>
      </c>
      <c r="L11" s="373">
        <v>106.00329569034372</v>
      </c>
      <c r="M11" s="373">
        <v>107.82313383127172</v>
      </c>
      <c r="N11" s="373">
        <v>109.76820164486118</v>
      </c>
      <c r="O11" s="373">
        <v>111.90804878383673</v>
      </c>
      <c r="P11" s="373">
        <v>113.62328759490748</v>
      </c>
      <c r="Q11" s="226" t="s">
        <v>523</v>
      </c>
    </row>
    <row r="12" spans="1:17" x14ac:dyDescent="0.2">
      <c r="A12" s="15"/>
      <c r="B12" s="199" t="s">
        <v>524</v>
      </c>
      <c r="C12" s="375">
        <v>93.725770675291614</v>
      </c>
      <c r="D12" s="373">
        <v>95.094713614635097</v>
      </c>
      <c r="E12" s="373">
        <v>96.455403616786128</v>
      </c>
      <c r="F12" s="373">
        <v>98.845583724497743</v>
      </c>
      <c r="G12" s="373">
        <v>100</v>
      </c>
      <c r="H12" s="373">
        <v>101.26504235862448</v>
      </c>
      <c r="I12" s="373">
        <v>102.71760374686154</v>
      </c>
      <c r="J12" s="373">
        <v>104.9137817167481</v>
      </c>
      <c r="K12" s="373">
        <v>108.02268161648409</v>
      </c>
      <c r="L12" s="373">
        <v>110.65460715735362</v>
      </c>
      <c r="M12" s="373">
        <v>112.60274812015226</v>
      </c>
      <c r="N12" s="373">
        <v>114.59483348948218</v>
      </c>
      <c r="O12" s="373">
        <v>116.59624400597757</v>
      </c>
      <c r="P12" s="376">
        <v>118.66712965534253</v>
      </c>
      <c r="Q12" s="226" t="s">
        <v>524</v>
      </c>
    </row>
    <row r="13" spans="1:17" x14ac:dyDescent="0.2">
      <c r="A13" s="15"/>
      <c r="B13" s="199" t="s">
        <v>525</v>
      </c>
      <c r="C13" s="375">
        <v>95.417767017082326</v>
      </c>
      <c r="D13" s="373">
        <v>97.684111156035641</v>
      </c>
      <c r="E13" s="373">
        <v>98.551716348054967</v>
      </c>
      <c r="F13" s="373">
        <v>99.568844954281744</v>
      </c>
      <c r="G13" s="373">
        <v>100</v>
      </c>
      <c r="H13" s="373">
        <v>100.71910581765096</v>
      </c>
      <c r="I13" s="373">
        <v>102.14170286396444</v>
      </c>
      <c r="J13" s="373">
        <v>102.57194985126633</v>
      </c>
      <c r="K13" s="373">
        <v>104.24340869738124</v>
      </c>
      <c r="L13" s="373">
        <v>106.11701964292672</v>
      </c>
      <c r="M13" s="373">
        <v>108.0488148717108</v>
      </c>
      <c r="N13" s="373">
        <v>110.28203694624486</v>
      </c>
      <c r="O13" s="373">
        <v>112.91623289023806</v>
      </c>
      <c r="P13" s="376">
        <v>115.62422372987653</v>
      </c>
      <c r="Q13" s="226" t="s">
        <v>525</v>
      </c>
    </row>
    <row r="14" spans="1:17" x14ac:dyDescent="0.2">
      <c r="A14" s="15"/>
      <c r="B14" s="199" t="s">
        <v>526</v>
      </c>
      <c r="C14" s="375">
        <v>90.075071848082843</v>
      </c>
      <c r="D14" s="373">
        <v>92.907036907019773</v>
      </c>
      <c r="E14" s="373">
        <v>96.162644907114554</v>
      </c>
      <c r="F14" s="373">
        <v>99.117539333117449</v>
      </c>
      <c r="G14" s="373">
        <v>100</v>
      </c>
      <c r="H14" s="373">
        <v>101.43740887125745</v>
      </c>
      <c r="I14" s="373">
        <v>105.45606842392317</v>
      </c>
      <c r="J14" s="373">
        <v>110.23967264741381</v>
      </c>
      <c r="K14" s="373">
        <v>114.19864747358521</v>
      </c>
      <c r="L14" s="373">
        <v>118.00861993095499</v>
      </c>
      <c r="M14" s="373">
        <v>121.66803773650111</v>
      </c>
      <c r="N14" s="373">
        <v>125.15847014695814</v>
      </c>
      <c r="O14" s="373">
        <v>128.71982150896096</v>
      </c>
      <c r="P14" s="376">
        <v>132.40662398368488</v>
      </c>
      <c r="Q14" s="226" t="s">
        <v>526</v>
      </c>
    </row>
    <row r="15" spans="1:17" x14ac:dyDescent="0.2">
      <c r="A15" s="15"/>
      <c r="B15" s="199" t="s">
        <v>527</v>
      </c>
      <c r="C15" s="375">
        <v>96.427958259770236</v>
      </c>
      <c r="D15" s="373">
        <v>97.550204532886269</v>
      </c>
      <c r="E15" s="373">
        <v>98.306084453961233</v>
      </c>
      <c r="F15" s="373">
        <v>98.871882568703768</v>
      </c>
      <c r="G15" s="373">
        <v>100</v>
      </c>
      <c r="H15" s="373">
        <v>100.19392743469982</v>
      </c>
      <c r="I15" s="373">
        <v>100.85543598494387</v>
      </c>
      <c r="J15" s="373">
        <v>101.79907606240177</v>
      </c>
      <c r="K15" s="373">
        <v>102.98951793726638</v>
      </c>
      <c r="L15" s="373">
        <v>104.22320746858729</v>
      </c>
      <c r="M15" s="373">
        <v>105.89322062734293</v>
      </c>
      <c r="N15" s="373">
        <v>107.74464425789994</v>
      </c>
      <c r="O15" s="373">
        <v>109.78266687306744</v>
      </c>
      <c r="P15" s="376">
        <v>111.89714862544029</v>
      </c>
      <c r="Q15" s="226" t="s">
        <v>527</v>
      </c>
    </row>
    <row r="16" spans="1:17" x14ac:dyDescent="0.2">
      <c r="A16" s="15"/>
      <c r="B16" s="199" t="s">
        <v>528</v>
      </c>
      <c r="C16" s="375">
        <v>93.079540388516719</v>
      </c>
      <c r="D16" s="373">
        <v>94.508186188275033</v>
      </c>
      <c r="E16" s="373">
        <v>96.365759600461701</v>
      </c>
      <c r="F16" s="373">
        <v>98.053253913357594</v>
      </c>
      <c r="G16" s="373">
        <v>100</v>
      </c>
      <c r="H16" s="373">
        <v>101.36436427044137</v>
      </c>
      <c r="I16" s="373">
        <v>102.92524051827922</v>
      </c>
      <c r="J16" s="373">
        <v>104.83455208156313</v>
      </c>
      <c r="K16" s="373">
        <v>106.81610742428131</v>
      </c>
      <c r="L16" s="373">
        <v>109.01185876905892</v>
      </c>
      <c r="M16" s="373">
        <v>111.36865300680245</v>
      </c>
      <c r="N16" s="373">
        <v>113.91398923928679</v>
      </c>
      <c r="O16" s="373">
        <v>116.60545804620249</v>
      </c>
      <c r="P16" s="376">
        <v>119.35870727396039</v>
      </c>
      <c r="Q16" s="226" t="s">
        <v>528</v>
      </c>
    </row>
    <row r="17" spans="1:18" x14ac:dyDescent="0.2">
      <c r="A17" s="15"/>
      <c r="B17" s="199" t="s">
        <v>529</v>
      </c>
      <c r="C17" s="375">
        <v>105.38866294893859</v>
      </c>
      <c r="D17" s="373">
        <v>104.97381534896913</v>
      </c>
      <c r="E17" s="373">
        <v>102.31645849760996</v>
      </c>
      <c r="F17" s="373">
        <v>100.3514528998825</v>
      </c>
      <c r="G17" s="373">
        <v>100</v>
      </c>
      <c r="H17" s="373">
        <v>99.883830275323277</v>
      </c>
      <c r="I17" s="373">
        <v>100.37591396119672</v>
      </c>
      <c r="J17" s="373">
        <v>100.84336872922377</v>
      </c>
      <c r="K17" s="373">
        <v>101.44599005331871</v>
      </c>
      <c r="L17" s="373">
        <v>102.65205704211549</v>
      </c>
      <c r="M17" s="373">
        <v>104.37357772542003</v>
      </c>
      <c r="N17" s="373">
        <v>106.10146336418282</v>
      </c>
      <c r="O17" s="373">
        <v>107.96530514566989</v>
      </c>
      <c r="P17" s="376">
        <v>109.86219543422611</v>
      </c>
      <c r="Q17" s="226" t="s">
        <v>529</v>
      </c>
    </row>
    <row r="18" spans="1:18" x14ac:dyDescent="0.2">
      <c r="A18" s="15"/>
      <c r="B18" s="199" t="s">
        <v>530</v>
      </c>
      <c r="C18" s="375">
        <v>89.26930651589683</v>
      </c>
      <c r="D18" s="373">
        <v>92.167177466482599</v>
      </c>
      <c r="E18" s="373">
        <v>94.798283577643573</v>
      </c>
      <c r="F18" s="373">
        <v>98.076382009825721</v>
      </c>
      <c r="G18" s="373">
        <v>100</v>
      </c>
      <c r="H18" s="373">
        <v>100.9827826543451</v>
      </c>
      <c r="I18" s="373">
        <v>104.62058465891617</v>
      </c>
      <c r="J18" s="373">
        <v>109.31536485426425</v>
      </c>
      <c r="K18" s="373">
        <v>113.89070960324068</v>
      </c>
      <c r="L18" s="373">
        <v>118.6590621148712</v>
      </c>
      <c r="M18" s="373">
        <v>122.21882894254483</v>
      </c>
      <c r="N18" s="373">
        <v>125.88541176320722</v>
      </c>
      <c r="O18" s="373">
        <v>129.66196897832549</v>
      </c>
      <c r="P18" s="376">
        <v>133.5518070889641</v>
      </c>
      <c r="Q18" s="226" t="s">
        <v>530</v>
      </c>
    </row>
    <row r="19" spans="1:18" x14ac:dyDescent="0.2">
      <c r="A19" s="15"/>
      <c r="B19" s="199" t="s">
        <v>532</v>
      </c>
      <c r="C19" s="373">
        <v>92.561857900004242</v>
      </c>
      <c r="D19" s="373">
        <v>94.12467614415138</v>
      </c>
      <c r="E19" s="373">
        <v>96.661536844647927</v>
      </c>
      <c r="F19" s="373">
        <v>98.362988059840774</v>
      </c>
      <c r="G19" s="373">
        <v>100</v>
      </c>
      <c r="H19" s="373">
        <v>102.31281167664814</v>
      </c>
      <c r="I19" s="373">
        <v>103.19389683358557</v>
      </c>
      <c r="J19" s="377">
        <v>102.54957094406191</v>
      </c>
      <c r="K19" s="377">
        <v>103.03772789755202</v>
      </c>
      <c r="L19" s="377">
        <v>104.16193898737369</v>
      </c>
      <c r="M19" s="377">
        <v>105.45814651419627</v>
      </c>
      <c r="N19" s="377">
        <v>106.97918732760824</v>
      </c>
      <c r="O19" s="377">
        <v>108.62628440945865</v>
      </c>
      <c r="P19" s="377">
        <v>110.38707485176144</v>
      </c>
      <c r="Q19" s="226" t="s">
        <v>532</v>
      </c>
      <c r="R19" s="227" t="s">
        <v>615</v>
      </c>
    </row>
    <row r="20" spans="1:18" x14ac:dyDescent="0.2">
      <c r="A20" s="15"/>
      <c r="B20" s="199" t="s">
        <v>533</v>
      </c>
      <c r="C20" s="375">
        <v>93.304860089918606</v>
      </c>
      <c r="D20" s="373">
        <v>96.678507451210322</v>
      </c>
      <c r="E20" s="373">
        <v>98.270675162423743</v>
      </c>
      <c r="F20" s="373">
        <v>99.998758621203251</v>
      </c>
      <c r="G20" s="373">
        <v>100</v>
      </c>
      <c r="H20" s="373">
        <v>100.86736581278757</v>
      </c>
      <c r="I20" s="373">
        <v>104.08025579159654</v>
      </c>
      <c r="J20" s="373">
        <v>108.49449219106909</v>
      </c>
      <c r="K20" s="373">
        <v>112.89360243964039</v>
      </c>
      <c r="L20" s="373">
        <v>117.08576286514352</v>
      </c>
      <c r="M20" s="373">
        <v>119.8020191862237</v>
      </c>
      <c r="N20" s="373">
        <v>122.49304099600131</v>
      </c>
      <c r="O20" s="373">
        <v>125.17065578570028</v>
      </c>
      <c r="P20" s="376">
        <v>127.9197616726845</v>
      </c>
      <c r="Q20" s="226" t="s">
        <v>533</v>
      </c>
    </row>
    <row r="21" spans="1:18" x14ac:dyDescent="0.2">
      <c r="A21" s="15"/>
      <c r="B21" s="199" t="s">
        <v>534</v>
      </c>
      <c r="C21" s="373">
        <v>94.834664066374131</v>
      </c>
      <c r="D21" s="373">
        <v>97.393790056052282</v>
      </c>
      <c r="E21" s="373">
        <v>98.647913766624114</v>
      </c>
      <c r="F21" s="373">
        <v>99.661491905357252</v>
      </c>
      <c r="G21" s="373">
        <v>100</v>
      </c>
      <c r="H21" s="373">
        <v>101.39538326832584</v>
      </c>
      <c r="I21" s="373">
        <v>105.73876255455303</v>
      </c>
      <c r="J21" s="373">
        <v>109.25449435602054</v>
      </c>
      <c r="K21" s="373">
        <v>112.19191937127081</v>
      </c>
      <c r="L21" s="373">
        <v>114.83013475673241</v>
      </c>
      <c r="M21" s="373">
        <v>117.58160899295819</v>
      </c>
      <c r="N21" s="373">
        <v>120.52952925724514</v>
      </c>
      <c r="O21" s="373">
        <v>123.48633118207042</v>
      </c>
      <c r="P21" s="373">
        <v>126.58507681010802</v>
      </c>
      <c r="Q21" s="226" t="s">
        <v>534</v>
      </c>
    </row>
    <row r="22" spans="1:18" x14ac:dyDescent="0.2">
      <c r="A22" s="15"/>
      <c r="B22" s="199" t="s">
        <v>535</v>
      </c>
      <c r="C22" s="375">
        <v>93.744341036964329</v>
      </c>
      <c r="D22" s="373">
        <v>96.129271232320221</v>
      </c>
      <c r="E22" s="373">
        <v>97.74614312211628</v>
      </c>
      <c r="F22" s="373">
        <v>100.38493571169182</v>
      </c>
      <c r="G22" s="373">
        <v>100</v>
      </c>
      <c r="H22" s="373">
        <v>100.9475848740842</v>
      </c>
      <c r="I22" s="373">
        <v>103.09303194881399</v>
      </c>
      <c r="J22" s="373">
        <v>106.98869234698233</v>
      </c>
      <c r="K22" s="373">
        <v>109.99296548590236</v>
      </c>
      <c r="L22" s="373">
        <v>112.39007207919485</v>
      </c>
      <c r="M22" s="373">
        <v>114.50714693961797</v>
      </c>
      <c r="N22" s="373">
        <v>116.68565056165593</v>
      </c>
      <c r="O22" s="373">
        <v>118.7609413923431</v>
      </c>
      <c r="P22" s="376">
        <v>120.98439702596677</v>
      </c>
      <c r="Q22" s="226" t="s">
        <v>535</v>
      </c>
    </row>
    <row r="23" spans="1:18" x14ac:dyDescent="0.2">
      <c r="A23" s="15"/>
      <c r="B23" s="199" t="s">
        <v>536</v>
      </c>
      <c r="C23" s="375">
        <v>94.696813089942268</v>
      </c>
      <c r="D23" s="373">
        <v>94.864442547221259</v>
      </c>
      <c r="E23" s="373">
        <v>96.825262973382067</v>
      </c>
      <c r="F23" s="373">
        <v>97.828623347283369</v>
      </c>
      <c r="G23" s="373">
        <v>100</v>
      </c>
      <c r="H23" s="373">
        <v>105.10109453610512</v>
      </c>
      <c r="I23" s="373">
        <v>109.12115332635734</v>
      </c>
      <c r="J23" s="373">
        <v>111.81533036929122</v>
      </c>
      <c r="K23" s="373">
        <v>113.96127900276309</v>
      </c>
      <c r="L23" s="373">
        <v>116.31491190775738</v>
      </c>
      <c r="M23" s="373">
        <v>118.56518521044536</v>
      </c>
      <c r="N23" s="373">
        <v>120.92531014575722</v>
      </c>
      <c r="O23" s="373">
        <v>123.39857039334092</v>
      </c>
      <c r="P23" s="376">
        <v>125.9316602765866</v>
      </c>
      <c r="Q23" s="226" t="s">
        <v>536</v>
      </c>
    </row>
    <row r="24" spans="1:18" x14ac:dyDescent="0.2">
      <c r="A24" s="15"/>
      <c r="B24" s="199" t="s">
        <v>537</v>
      </c>
      <c r="C24" s="375">
        <v>95.76009854167738</v>
      </c>
      <c r="D24" s="373">
        <v>97.480552247649356</v>
      </c>
      <c r="E24" s="373">
        <v>98.992867357285789</v>
      </c>
      <c r="F24" s="373">
        <v>99.900116530714158</v>
      </c>
      <c r="G24" s="373">
        <v>100</v>
      </c>
      <c r="H24" s="373">
        <v>100.87676570871895</v>
      </c>
      <c r="I24" s="373">
        <v>102.39062681674412</v>
      </c>
      <c r="J24" s="373">
        <v>104.5924066730292</v>
      </c>
      <c r="K24" s="373">
        <v>106.0251793671803</v>
      </c>
      <c r="L24" s="373">
        <v>107.38262927110173</v>
      </c>
      <c r="M24" s="373">
        <v>108.86612211176075</v>
      </c>
      <c r="N24" s="373">
        <v>110.31118336444486</v>
      </c>
      <c r="O24" s="373">
        <v>111.84574996499357</v>
      </c>
      <c r="P24" s="378">
        <v>113.4290291988241</v>
      </c>
      <c r="Q24" s="226" t="s">
        <v>537</v>
      </c>
      <c r="R24" s="227" t="s">
        <v>549</v>
      </c>
    </row>
    <row r="25" spans="1:18" x14ac:dyDescent="0.2">
      <c r="A25" s="15"/>
      <c r="B25" s="199" t="s">
        <v>538</v>
      </c>
      <c r="C25" s="373">
        <v>97.940074499567658</v>
      </c>
      <c r="D25" s="373">
        <v>100.02039767952127</v>
      </c>
      <c r="E25" s="373">
        <v>102.56539685418591</v>
      </c>
      <c r="F25" s="373">
        <v>102.90366441383696</v>
      </c>
      <c r="G25" s="373">
        <v>100</v>
      </c>
      <c r="H25" s="373">
        <v>98.863930113410575</v>
      </c>
      <c r="I25" s="373">
        <v>102.6981270742039</v>
      </c>
      <c r="J25" s="373">
        <v>108.41325261813206</v>
      </c>
      <c r="K25" s="373">
        <v>110.48296355909328</v>
      </c>
      <c r="L25" s="373">
        <v>112.96103370018062</v>
      </c>
      <c r="M25" s="373">
        <v>115.13321985433139</v>
      </c>
      <c r="N25" s="373">
        <v>117.46476723885297</v>
      </c>
      <c r="O25" s="373">
        <v>119.87113683528057</v>
      </c>
      <c r="P25" s="373">
        <v>122.31603338079341</v>
      </c>
      <c r="Q25" s="226" t="s">
        <v>538</v>
      </c>
    </row>
    <row r="26" spans="1:18" x14ac:dyDescent="0.2">
      <c r="B26" s="199" t="s">
        <v>539</v>
      </c>
      <c r="C26" s="375">
        <v>96.197006541174574</v>
      </c>
      <c r="D26" s="373">
        <v>98.457367227098615</v>
      </c>
      <c r="E26" s="373">
        <v>98.74283812408234</v>
      </c>
      <c r="F26" s="373">
        <v>99.236116999891607</v>
      </c>
      <c r="G26" s="373">
        <v>100</v>
      </c>
      <c r="H26" s="373">
        <v>100.30992573338966</v>
      </c>
      <c r="I26" s="373">
        <v>102.27321385881527</v>
      </c>
      <c r="J26" s="373">
        <v>103.55751266920798</v>
      </c>
      <c r="K26" s="373">
        <v>105.82282730110084</v>
      </c>
      <c r="L26" s="373">
        <v>109.23101667606241</v>
      </c>
      <c r="M26" s="373">
        <v>110.93185268683909</v>
      </c>
      <c r="N26" s="373">
        <v>113.12557074286329</v>
      </c>
      <c r="O26" s="373">
        <v>115.57390175654862</v>
      </c>
      <c r="P26" s="376">
        <v>118.0713475412177</v>
      </c>
      <c r="Q26" s="226" t="s">
        <v>539</v>
      </c>
    </row>
    <row r="27" spans="1:18" x14ac:dyDescent="0.2">
      <c r="B27" s="199" t="s">
        <v>540</v>
      </c>
      <c r="C27" s="375">
        <v>95.504300531328639</v>
      </c>
      <c r="D27" s="373">
        <v>95.124606987016136</v>
      </c>
      <c r="E27" s="373">
        <v>97.281127610517999</v>
      </c>
      <c r="F27" s="373">
        <v>98.011005714061568</v>
      </c>
      <c r="G27" s="373">
        <v>100</v>
      </c>
      <c r="H27" s="373">
        <v>101.75081127009007</v>
      </c>
      <c r="I27" s="373">
        <v>103.30117638725515</v>
      </c>
      <c r="J27" s="373">
        <v>104.77587767952323</v>
      </c>
      <c r="K27" s="373">
        <v>105.97686278232568</v>
      </c>
      <c r="L27" s="373">
        <v>107.63337503610305</v>
      </c>
      <c r="M27" s="373">
        <v>109.46320615671013</v>
      </c>
      <c r="N27" s="373">
        <v>111.36924251878017</v>
      </c>
      <c r="O27" s="373">
        <v>113.24527255784645</v>
      </c>
      <c r="P27" s="376">
        <v>115.1701678524486</v>
      </c>
      <c r="Q27" s="226" t="s">
        <v>540</v>
      </c>
    </row>
    <row r="28" spans="1:18" x14ac:dyDescent="0.2">
      <c r="B28" s="199" t="s">
        <v>541</v>
      </c>
      <c r="C28" s="375">
        <v>89.075028721627419</v>
      </c>
      <c r="D28" s="373">
        <v>92.645379227415347</v>
      </c>
      <c r="E28" s="373">
        <v>95.788084923736179</v>
      </c>
      <c r="F28" s="373">
        <v>97.458083487808608</v>
      </c>
      <c r="G28" s="373">
        <v>100</v>
      </c>
      <c r="H28" s="373">
        <v>102.45542561784013</v>
      </c>
      <c r="I28" s="373">
        <v>107.22362817066988</v>
      </c>
      <c r="J28" s="373">
        <v>113.52424162899415</v>
      </c>
      <c r="K28" s="373">
        <v>119.46313077403052</v>
      </c>
      <c r="L28" s="373">
        <v>123.89755926154041</v>
      </c>
      <c r="M28" s="373">
        <v>128.06703818042817</v>
      </c>
      <c r="N28" s="373">
        <v>131.93320757616496</v>
      </c>
      <c r="O28" s="373">
        <v>135.9317200151846</v>
      </c>
      <c r="P28" s="376">
        <v>140.05171570525036</v>
      </c>
      <c r="Q28" s="226" t="s">
        <v>541</v>
      </c>
    </row>
    <row r="29" spans="1:18" x14ac:dyDescent="0.2">
      <c r="B29" s="199" t="s">
        <v>542</v>
      </c>
      <c r="C29" s="375">
        <v>98.558887205240296</v>
      </c>
      <c r="D29" s="373">
        <v>99.802459367909179</v>
      </c>
      <c r="E29" s="373">
        <v>100.31996313521915</v>
      </c>
      <c r="F29" s="373">
        <v>100.1593612460786</v>
      </c>
      <c r="G29" s="373">
        <v>100</v>
      </c>
      <c r="H29" s="373">
        <v>99.527562920638886</v>
      </c>
      <c r="I29" s="373">
        <v>100.7566228749792</v>
      </c>
      <c r="J29" s="373">
        <v>102.88307754865022</v>
      </c>
      <c r="K29" s="373">
        <v>105.34342380335437</v>
      </c>
      <c r="L29" s="373">
        <v>108.50377250085634</v>
      </c>
      <c r="M29" s="373">
        <v>111.04323802218828</v>
      </c>
      <c r="N29" s="373">
        <v>113.44752914696288</v>
      </c>
      <c r="O29" s="373">
        <v>115.77993874266576</v>
      </c>
      <c r="P29" s="376">
        <v>118.15212972478402</v>
      </c>
      <c r="Q29" s="226" t="s">
        <v>542</v>
      </c>
    </row>
    <row r="30" spans="1:18" x14ac:dyDescent="0.2">
      <c r="B30" s="199" t="s">
        <v>543</v>
      </c>
      <c r="C30" s="375">
        <v>96.221450882900399</v>
      </c>
      <c r="D30" s="373">
        <v>96.662928331543924</v>
      </c>
      <c r="E30" s="373">
        <v>98.211781822764408</v>
      </c>
      <c r="F30" s="373">
        <v>98.98789424927601</v>
      </c>
      <c r="G30" s="373">
        <v>100</v>
      </c>
      <c r="H30" s="373">
        <v>100.75274294521013</v>
      </c>
      <c r="I30" s="373">
        <v>102.35420936606887</v>
      </c>
      <c r="J30" s="373">
        <v>104.67428783403088</v>
      </c>
      <c r="K30" s="373">
        <v>107.19840721149669</v>
      </c>
      <c r="L30" s="373">
        <v>110.06419363761553</v>
      </c>
      <c r="M30" s="373">
        <v>112.07187389387853</v>
      </c>
      <c r="N30" s="373">
        <v>114.1867947419933</v>
      </c>
      <c r="O30" s="373">
        <v>116.41535179677523</v>
      </c>
      <c r="P30" s="376">
        <v>118.6096669800482</v>
      </c>
      <c r="Q30" s="226" t="s">
        <v>543</v>
      </c>
    </row>
    <row r="31" spans="1:18" x14ac:dyDescent="0.2">
      <c r="B31" s="199" t="s">
        <v>544</v>
      </c>
      <c r="C31" s="375">
        <v>99.265218787956172</v>
      </c>
      <c r="D31" s="373">
        <v>99.332669648632702</v>
      </c>
      <c r="E31" s="373">
        <v>99.683920244010764</v>
      </c>
      <c r="F31" s="373">
        <v>99.489552668306885</v>
      </c>
      <c r="G31" s="373">
        <v>100</v>
      </c>
      <c r="H31" s="373">
        <v>100.29387842620511</v>
      </c>
      <c r="I31" s="373">
        <v>101.53411933494552</v>
      </c>
      <c r="J31" s="373">
        <v>102.53692289164424</v>
      </c>
      <c r="K31" s="373">
        <v>103.43048220760916</v>
      </c>
      <c r="L31" s="373">
        <v>105.02123348922699</v>
      </c>
      <c r="M31" s="373">
        <v>106.94246105508023</v>
      </c>
      <c r="N31" s="373">
        <v>109.01111601761228</v>
      </c>
      <c r="O31" s="373">
        <v>111.09171008144357</v>
      </c>
      <c r="P31" s="376">
        <v>113.29847059803677</v>
      </c>
      <c r="Q31" s="226" t="s">
        <v>544</v>
      </c>
    </row>
    <row r="32" spans="1:18" x14ac:dyDescent="0.2">
      <c r="B32" s="199" t="s">
        <v>545</v>
      </c>
      <c r="C32" s="375">
        <v>75.630505615362608</v>
      </c>
      <c r="D32" s="373">
        <v>81.240941405251959</v>
      </c>
      <c r="E32" s="373">
        <v>86.333784778916879</v>
      </c>
      <c r="F32" s="373">
        <v>92.741200077118862</v>
      </c>
      <c r="G32" s="373">
        <v>100</v>
      </c>
      <c r="H32" s="373">
        <v>108.0982622273076</v>
      </c>
      <c r="I32" s="373">
        <v>119.81998395258088</v>
      </c>
      <c r="J32" s="373">
        <v>139.1760658882213</v>
      </c>
      <c r="K32" s="373">
        <v>162.08723016550201</v>
      </c>
      <c r="L32" s="373">
        <v>180.52018394074665</v>
      </c>
      <c r="M32" s="373">
        <v>201.47327160084149</v>
      </c>
      <c r="N32" s="373">
        <v>226.85287266226874</v>
      </c>
      <c r="O32" s="373">
        <v>255.83781891266869</v>
      </c>
      <c r="P32" s="376">
        <v>286.98427836393938</v>
      </c>
      <c r="Q32" s="226" t="s">
        <v>545</v>
      </c>
    </row>
    <row r="33" spans="2:18" x14ac:dyDescent="0.2">
      <c r="B33" s="199" t="s">
        <v>546</v>
      </c>
      <c r="C33" s="375">
        <v>94.6196837351863</v>
      </c>
      <c r="D33" s="373">
        <v>96.098431459304464</v>
      </c>
      <c r="E33" s="373">
        <v>97.891202211888185</v>
      </c>
      <c r="F33" s="373">
        <v>99.566458560039166</v>
      </c>
      <c r="G33" s="373">
        <v>100</v>
      </c>
      <c r="H33" s="373">
        <v>102.06051252242409</v>
      </c>
      <c r="I33" s="373">
        <v>104.31004779571809</v>
      </c>
      <c r="J33" s="373">
        <v>106.29003190188031</v>
      </c>
      <c r="K33" s="373">
        <v>108.56584482798016</v>
      </c>
      <c r="L33" s="373">
        <v>110.79457653991705</v>
      </c>
      <c r="M33" s="373">
        <v>112.93708500936266</v>
      </c>
      <c r="N33" s="373">
        <v>115.13705859962977</v>
      </c>
      <c r="O33" s="373">
        <v>117.42382030140564</v>
      </c>
      <c r="P33" s="376">
        <v>119.76764840454123</v>
      </c>
      <c r="Q33" s="226" t="s">
        <v>546</v>
      </c>
    </row>
    <row r="34" spans="2:18" ht="13.5" thickBot="1" x14ac:dyDescent="0.25">
      <c r="B34" s="212" t="s">
        <v>547</v>
      </c>
      <c r="C34" s="379">
        <v>94.511350314398385</v>
      </c>
      <c r="D34" s="380">
        <v>96.205904295001645</v>
      </c>
      <c r="E34" s="380">
        <v>97.783224981349292</v>
      </c>
      <c r="F34" s="380">
        <v>99.072791218160532</v>
      </c>
      <c r="G34" s="380">
        <v>100</v>
      </c>
      <c r="H34" s="380">
        <v>100.74603005435362</v>
      </c>
      <c r="I34" s="380">
        <v>102.64307790685282</v>
      </c>
      <c r="J34" s="380">
        <v>104.7106469146329</v>
      </c>
      <c r="K34" s="380">
        <v>106.57572205051693</v>
      </c>
      <c r="L34" s="380">
        <v>108.67526377491214</v>
      </c>
      <c r="M34" s="380">
        <v>110.98795694340835</v>
      </c>
      <c r="N34" s="380">
        <v>113.35393797292983</v>
      </c>
      <c r="O34" s="380">
        <v>115.79452200788668</v>
      </c>
      <c r="P34" s="387">
        <v>117.19214418511029</v>
      </c>
      <c r="Q34" s="229" t="s">
        <v>547</v>
      </c>
      <c r="R34" s="227" t="s">
        <v>549</v>
      </c>
    </row>
    <row r="36" spans="2:18" x14ac:dyDescent="0.2">
      <c r="B36" s="220" t="s">
        <v>490</v>
      </c>
      <c r="C36" s="220"/>
      <c r="D36" s="220"/>
      <c r="E36" s="220"/>
      <c r="F36" s="381"/>
      <c r="G36" s="220"/>
      <c r="H36" s="220"/>
      <c r="I36" s="220"/>
      <c r="J36" s="220"/>
      <c r="K36" s="220"/>
      <c r="L36" s="220"/>
      <c r="M36" s="220"/>
      <c r="N36" s="220"/>
      <c r="O36" s="220"/>
      <c r="P36" s="220"/>
      <c r="Q36" s="220"/>
      <c r="R36" s="11" t="s">
        <v>550</v>
      </c>
    </row>
    <row r="38" spans="2:18" x14ac:dyDescent="0.2">
      <c r="P38" s="230"/>
      <c r="Q38" s="231"/>
    </row>
    <row r="39" spans="2:18" x14ac:dyDescent="0.2">
      <c r="P39" s="230"/>
      <c r="Q39" s="231"/>
    </row>
    <row r="40" spans="2:18" x14ac:dyDescent="0.2">
      <c r="P40" s="230"/>
      <c r="Q40" s="231"/>
    </row>
    <row r="41" spans="2:18" x14ac:dyDescent="0.2">
      <c r="P41" s="230"/>
      <c r="Q41" s="231"/>
    </row>
    <row r="42" spans="2:18" x14ac:dyDescent="0.2">
      <c r="P42" s="230">
        <v>1</v>
      </c>
      <c r="Q42" s="231">
        <v>100</v>
      </c>
    </row>
    <row r="43" spans="2:18" x14ac:dyDescent="0.2">
      <c r="P43" s="230">
        <v>2</v>
      </c>
      <c r="Q43" s="231">
        <v>100.74603005435362</v>
      </c>
    </row>
    <row r="44" spans="2:18" x14ac:dyDescent="0.2">
      <c r="P44" s="230">
        <v>3</v>
      </c>
      <c r="Q44" s="231">
        <v>102.64307790685282</v>
      </c>
    </row>
    <row r="45" spans="2:18" x14ac:dyDescent="0.2">
      <c r="P45" s="230">
        <v>4</v>
      </c>
      <c r="Q45" s="231">
        <v>104.7106469146329</v>
      </c>
    </row>
    <row r="46" spans="2:18" x14ac:dyDescent="0.2">
      <c r="P46" s="230">
        <v>5</v>
      </c>
      <c r="Q46" s="231">
        <v>106.57572205051693</v>
      </c>
    </row>
    <row r="47" spans="2:18" x14ac:dyDescent="0.2">
      <c r="P47" s="230">
        <v>6</v>
      </c>
      <c r="Q47" s="231">
        <v>108.67526377491214</v>
      </c>
    </row>
    <row r="48" spans="2:18" x14ac:dyDescent="0.2">
      <c r="P48" s="230">
        <v>7</v>
      </c>
      <c r="Q48" s="231">
        <v>110.98795694340835</v>
      </c>
    </row>
    <row r="49" spans="16:17" x14ac:dyDescent="0.2">
      <c r="P49" s="230">
        <v>8</v>
      </c>
      <c r="Q49" s="231">
        <v>113.35393797292983</v>
      </c>
    </row>
    <row r="50" spans="16:17" x14ac:dyDescent="0.2">
      <c r="P50" s="230">
        <v>9</v>
      </c>
      <c r="Q50" s="231">
        <v>115.79452200788668</v>
      </c>
    </row>
    <row r="51" spans="16:17" x14ac:dyDescent="0.2">
      <c r="P51" s="230">
        <v>10</v>
      </c>
      <c r="Q51" s="228">
        <f>FORECAST(P51,Q38:Q50,P38:P50)</f>
        <v>117.19214418511029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50"/>
  </sheetPr>
  <dimension ref="A2:V90"/>
  <sheetViews>
    <sheetView showGridLines="0" view="pageBreakPreview" zoomScaleNormal="100" zoomScaleSheetLayoutView="100" workbookViewId="0">
      <selection activeCell="M29" sqref="M29"/>
    </sheetView>
  </sheetViews>
  <sheetFormatPr defaultRowHeight="15" x14ac:dyDescent="0.25"/>
  <cols>
    <col min="1" max="1" width="2.28515625" style="29" customWidth="1"/>
    <col min="2" max="8" width="13.7109375" style="29" customWidth="1"/>
    <col min="9" max="10" width="2.42578125" style="29" customWidth="1"/>
    <col min="11" max="12" width="9.140625" style="29"/>
    <col min="13" max="13" width="17" style="29" customWidth="1"/>
    <col min="14" max="14" width="9.140625" style="29"/>
    <col min="15" max="15" width="9.5703125" style="29" bestFit="1" customWidth="1"/>
    <col min="16" max="16384" width="9.140625" style="29"/>
  </cols>
  <sheetData>
    <row r="2" spans="1:22" x14ac:dyDescent="0.25">
      <c r="A2" s="52"/>
      <c r="B2" s="52"/>
      <c r="C2" s="52"/>
      <c r="D2" s="52"/>
      <c r="E2" s="52"/>
      <c r="F2" s="52"/>
      <c r="G2" s="52"/>
      <c r="H2" s="52"/>
      <c r="I2" s="52"/>
    </row>
    <row r="4" spans="1:22" ht="24.75" customHeight="1" x14ac:dyDescent="0.25">
      <c r="A4" s="496" t="str">
        <f>IF(langue="e","Graph 9 : Volume indices of GDP and defence expenditure","Graphique 9 : Indices de volume du PIB et des dépenses de défense")</f>
        <v>Graphique 9 : Indices de volume du PIB et des dépenses de défense</v>
      </c>
      <c r="B4" s="496" t="str">
        <f t="shared" ref="B4:I4" si="0">IF(langue="e","Graph 5 : Volume indices of GDP and defence expenditure","Graphique 5 : Indices de volume du PIB et des dépenses de défense")</f>
        <v>Graphique 5 : Indices de volume du PIB et des dépenses de défense</v>
      </c>
      <c r="C4" s="496" t="str">
        <f t="shared" si="0"/>
        <v>Graphique 5 : Indices de volume du PIB et des dépenses de défense</v>
      </c>
      <c r="D4" s="496" t="str">
        <f t="shared" si="0"/>
        <v>Graphique 5 : Indices de volume du PIB et des dépenses de défense</v>
      </c>
      <c r="E4" s="496" t="str">
        <f t="shared" si="0"/>
        <v>Graphique 5 : Indices de volume du PIB et des dépenses de défense</v>
      </c>
      <c r="F4" s="496" t="str">
        <f t="shared" si="0"/>
        <v>Graphique 5 : Indices de volume du PIB et des dépenses de défense</v>
      </c>
      <c r="G4" s="496" t="str">
        <f t="shared" si="0"/>
        <v>Graphique 5 : Indices de volume du PIB et des dépenses de défense</v>
      </c>
      <c r="H4" s="496" t="str">
        <f t="shared" si="0"/>
        <v>Graphique 5 : Indices de volume du PIB et des dépenses de défense</v>
      </c>
      <c r="I4" s="496" t="str">
        <f t="shared" si="0"/>
        <v>Graphique 5 : Indices de volume du PIB et des dépenses de défense</v>
      </c>
    </row>
    <row r="5" spans="1:22" ht="15" customHeight="1" x14ac:dyDescent="0.25">
      <c r="A5" s="497" t="str">
        <f>"(2015 = 100 - "&amp;IF(langue="e","based on 2015 prices and exchange rates)","sur la base des prix et taux de change de 2015)")</f>
        <v>(2015 = 100 - sur la base des prix et taux de change de 2015)</v>
      </c>
      <c r="B5" s="497" t="str">
        <f t="shared" ref="B5:I5" si="1">"(2009 = 100 - "&amp;IF(langue="e","based on 2010 prices and exchange rates)","sur la base des prix et taux de change de 2010)")</f>
        <v>(2009 = 100 - sur la base des prix et taux de change de 2010)</v>
      </c>
      <c r="C5" s="497" t="str">
        <f t="shared" si="1"/>
        <v>(2009 = 100 - sur la base des prix et taux de change de 2010)</v>
      </c>
      <c r="D5" s="497" t="str">
        <f t="shared" si="1"/>
        <v>(2009 = 100 - sur la base des prix et taux de change de 2010)</v>
      </c>
      <c r="E5" s="497" t="str">
        <f t="shared" si="1"/>
        <v>(2009 = 100 - sur la base des prix et taux de change de 2010)</v>
      </c>
      <c r="F5" s="497" t="str">
        <f t="shared" si="1"/>
        <v>(2009 = 100 - sur la base des prix et taux de change de 2010)</v>
      </c>
      <c r="G5" s="497" t="str">
        <f t="shared" si="1"/>
        <v>(2009 = 100 - sur la base des prix et taux de change de 2010)</v>
      </c>
      <c r="H5" s="497" t="str">
        <f t="shared" si="1"/>
        <v>(2009 = 100 - sur la base des prix et taux de change de 2010)</v>
      </c>
      <c r="I5" s="497" t="str">
        <f t="shared" si="1"/>
        <v>(2009 = 100 - sur la base des prix et taux de change de 2010)</v>
      </c>
      <c r="P5" s="30"/>
      <c r="Q5" s="30"/>
      <c r="R5" s="30"/>
      <c r="S5" s="30"/>
      <c r="T5" s="30"/>
    </row>
    <row r="6" spans="1:22" ht="15.75" customHeight="1" x14ac:dyDescent="0.25">
      <c r="P6" s="30"/>
      <c r="Q6" s="30"/>
      <c r="R6" s="30"/>
      <c r="S6" s="30"/>
      <c r="T6" s="30"/>
    </row>
    <row r="7" spans="1:22" ht="15.75" customHeight="1" x14ac:dyDescent="0.25">
      <c r="P7" s="30"/>
      <c r="Q7" s="30"/>
      <c r="R7" s="30"/>
      <c r="S7" s="30"/>
      <c r="T7" s="30"/>
    </row>
    <row r="8" spans="1:22" ht="15.75" customHeight="1" x14ac:dyDescent="0.25">
      <c r="P8" s="30"/>
      <c r="Q8" s="30"/>
      <c r="R8" s="30"/>
      <c r="S8" s="30"/>
      <c r="T8" s="30"/>
    </row>
    <row r="9" spans="1:22" ht="15.75" customHeight="1" x14ac:dyDescent="0.25">
      <c r="N9" s="31"/>
      <c r="O9" s="32">
        <v>2011</v>
      </c>
      <c r="P9" s="32">
        <f t="shared" ref="P9:U9" si="2">O9+1</f>
        <v>2012</v>
      </c>
      <c r="Q9" s="32">
        <f t="shared" si="2"/>
        <v>2013</v>
      </c>
      <c r="R9" s="32">
        <f t="shared" si="2"/>
        <v>2014</v>
      </c>
      <c r="S9" s="32">
        <f t="shared" si="2"/>
        <v>2015</v>
      </c>
      <c r="T9" s="32">
        <f t="shared" si="2"/>
        <v>2016</v>
      </c>
      <c r="U9" s="32">
        <f t="shared" si="2"/>
        <v>2017</v>
      </c>
      <c r="V9" s="32" t="str">
        <f>T9+2&amp;"e"</f>
        <v>2018e</v>
      </c>
    </row>
    <row r="10" spans="1:22" ht="15.75" customHeight="1" x14ac:dyDescent="0.25">
      <c r="N10" s="31"/>
      <c r="O10" s="32"/>
      <c r="P10" s="32"/>
      <c r="Q10" s="32"/>
      <c r="R10" s="32"/>
      <c r="S10" s="32"/>
      <c r="T10" s="32"/>
      <c r="U10" s="32"/>
      <c r="V10" s="32"/>
    </row>
    <row r="11" spans="1:22" ht="15.75" customHeight="1" x14ac:dyDescent="0.25">
      <c r="N11" s="33" t="s">
        <v>491</v>
      </c>
      <c r="O11" s="32" t="e">
        <f t="array" ref="O11:V11">eu_efi011 #REF!/eu_efi011 #REF!*100</f>
        <v>#REF!</v>
      </c>
      <c r="P11" s="34" t="e">
        <v>#REF!</v>
      </c>
      <c r="Q11" s="34" t="e">
        <v>#REF!</v>
      </c>
      <c r="R11" s="34" t="e">
        <v>#REF!</v>
      </c>
      <c r="S11" s="34" t="e">
        <v>#REF!</v>
      </c>
      <c r="T11" s="34" t="e">
        <v>#REF!</v>
      </c>
      <c r="U11" s="34" t="e">
        <v>#REF!</v>
      </c>
      <c r="V11" s="34" t="e">
        <v>#REF!</v>
      </c>
    </row>
    <row r="12" spans="1:22" ht="15.75" customHeight="1" x14ac:dyDescent="0.25">
      <c r="N12" s="33" t="s">
        <v>450</v>
      </c>
      <c r="O12" s="32" t="e">
        <f t="array" ref="O12:V12">na_efi011 #REF!/na_efi011 #REF!*100</f>
        <v>#REF!</v>
      </c>
      <c r="P12" s="34" t="e">
        <v>#REF!</v>
      </c>
      <c r="Q12" s="34" t="e">
        <v>#REF!</v>
      </c>
      <c r="R12" s="34" t="e">
        <v>#REF!</v>
      </c>
      <c r="S12" s="34" t="e">
        <v>#REF!</v>
      </c>
      <c r="T12" s="34" t="e">
        <v>#REF!</v>
      </c>
      <c r="U12" s="34" t="e">
        <v>#REF!</v>
      </c>
      <c r="V12" s="34" t="e">
        <v>#REF!</v>
      </c>
    </row>
    <row r="13" spans="1:22" ht="15.75" customHeight="1" x14ac:dyDescent="0.25">
      <c r="N13" s="33" t="s">
        <v>439</v>
      </c>
      <c r="O13" s="51" t="e">
        <f t="array" ref="O13:V13">eu_def043 #REF!/eu_def043 #REF!*100</f>
        <v>#REF!</v>
      </c>
      <c r="P13" s="51" t="e">
        <v>#REF!</v>
      </c>
      <c r="Q13" s="51" t="e">
        <v>#REF!</v>
      </c>
      <c r="R13" s="51" t="e">
        <v>#REF!</v>
      </c>
      <c r="S13" s="51" t="e">
        <v>#REF!</v>
      </c>
      <c r="T13" s="51" t="e">
        <v>#REF!</v>
      </c>
      <c r="U13" s="51" t="e">
        <v>#REF!</v>
      </c>
      <c r="V13" s="51" t="e">
        <v>#REF!</v>
      </c>
    </row>
    <row r="14" spans="1:22" ht="15.75" customHeight="1" x14ac:dyDescent="0.25">
      <c r="N14" s="33" t="s">
        <v>447</v>
      </c>
      <c r="O14" s="51" t="e">
        <f t="array" ref="O14:V14">na_def043 #REF!/na_def043 #REF!*100</f>
        <v>#REF!</v>
      </c>
      <c r="P14" s="51" t="e">
        <v>#REF!</v>
      </c>
      <c r="Q14" s="51" t="e">
        <v>#REF!</v>
      </c>
      <c r="R14" s="51" t="e">
        <v>#REF!</v>
      </c>
      <c r="S14" s="51" t="e">
        <v>#REF!</v>
      </c>
      <c r="T14" s="51" t="e">
        <v>#REF!</v>
      </c>
      <c r="U14" s="51" t="e">
        <v>#REF!</v>
      </c>
      <c r="V14" s="51" t="e">
        <v>#REF!</v>
      </c>
    </row>
    <row r="15" spans="1:22" ht="15.75" customHeight="1" x14ac:dyDescent="0.25">
      <c r="N15" s="32"/>
      <c r="O15" s="32"/>
      <c r="P15" s="32"/>
      <c r="Q15" s="32"/>
      <c r="R15" s="32"/>
      <c r="S15" s="32"/>
      <c r="T15" s="32"/>
      <c r="U15" s="32"/>
      <c r="V15" s="32"/>
    </row>
    <row r="16" spans="1:22" ht="15.75" customHeight="1" x14ac:dyDescent="0.25">
      <c r="P16" s="30"/>
      <c r="Q16" s="30"/>
      <c r="R16" s="30"/>
      <c r="S16" s="30"/>
      <c r="T16" s="30"/>
    </row>
    <row r="17" spans="1:20" ht="15.75" customHeight="1" x14ac:dyDescent="0.25">
      <c r="P17" s="30"/>
      <c r="Q17" s="30"/>
      <c r="R17" s="30"/>
      <c r="S17" s="30"/>
      <c r="T17" s="30"/>
    </row>
    <row r="18" spans="1:20" ht="15.75" customHeight="1" x14ac:dyDescent="0.25">
      <c r="P18" s="30"/>
      <c r="Q18" s="30"/>
      <c r="R18" s="30">
        <f>1112-(68*2)</f>
        <v>976</v>
      </c>
      <c r="S18" s="30"/>
      <c r="T18" s="30"/>
    </row>
    <row r="19" spans="1:20" ht="15.75" customHeight="1" x14ac:dyDescent="0.25">
      <c r="P19" s="30"/>
      <c r="Q19" s="30"/>
      <c r="R19" s="30"/>
      <c r="S19" s="30"/>
      <c r="T19" s="30"/>
    </row>
    <row r="20" spans="1:20" ht="15.75" customHeight="1" x14ac:dyDescent="0.25">
      <c r="P20" s="30"/>
      <c r="Q20" s="30"/>
      <c r="R20" s="30"/>
      <c r="S20" s="30"/>
      <c r="T20" s="30"/>
    </row>
    <row r="21" spans="1:20" ht="15.75" customHeight="1" x14ac:dyDescent="0.25">
      <c r="P21" s="30"/>
      <c r="Q21" s="30"/>
      <c r="R21" s="30"/>
      <c r="S21" s="30"/>
      <c r="T21" s="30"/>
    </row>
    <row r="22" spans="1:20" ht="15.75" customHeight="1" x14ac:dyDescent="0.25">
      <c r="P22" s="30"/>
      <c r="Q22" s="30"/>
      <c r="R22" s="30"/>
      <c r="S22" s="30"/>
      <c r="T22" s="30"/>
    </row>
    <row r="23" spans="1:20" ht="15.75" customHeight="1" x14ac:dyDescent="0.25">
      <c r="P23" s="30"/>
      <c r="Q23" s="30"/>
      <c r="R23" s="30"/>
      <c r="S23" s="30"/>
      <c r="T23" s="30"/>
    </row>
    <row r="24" spans="1:20" ht="15.75" customHeight="1" x14ac:dyDescent="0.25">
      <c r="B24" s="35"/>
      <c r="C24" s="36"/>
      <c r="D24" s="36"/>
      <c r="E24" s="36"/>
      <c r="F24" s="36"/>
      <c r="G24" s="36"/>
      <c r="H24" s="36"/>
      <c r="I24" s="36"/>
      <c r="P24" s="30"/>
      <c r="Q24" s="30"/>
      <c r="R24" s="30"/>
      <c r="S24" s="30"/>
      <c r="T24" s="30"/>
    </row>
    <row r="25" spans="1:20" ht="15.75" customHeight="1" x14ac:dyDescent="0.25">
      <c r="B25" s="37"/>
      <c r="C25" s="38"/>
      <c r="D25" s="38"/>
      <c r="E25" s="38"/>
      <c r="F25" s="38"/>
      <c r="G25" s="38"/>
      <c r="H25" s="38"/>
      <c r="I25" s="38"/>
    </row>
    <row r="26" spans="1:20" ht="15.75" customHeight="1" x14ac:dyDescent="0.25">
      <c r="B26" s="38"/>
      <c r="C26" s="38"/>
      <c r="D26" s="38"/>
      <c r="E26" s="38"/>
      <c r="F26" s="38"/>
      <c r="G26" s="38"/>
      <c r="H26" s="38"/>
      <c r="I26" s="38"/>
    </row>
    <row r="27" spans="1:20" ht="15.75" customHeight="1" x14ac:dyDescent="0.25">
      <c r="B27" s="38"/>
      <c r="C27" s="38"/>
      <c r="D27" s="38"/>
      <c r="E27" s="38"/>
      <c r="F27" s="38"/>
      <c r="G27" s="38"/>
      <c r="H27" s="38"/>
      <c r="I27" s="38"/>
    </row>
    <row r="28" spans="1:20" ht="13.5" customHeight="1" x14ac:dyDescent="0.25">
      <c r="B28" s="39"/>
      <c r="C28" s="39"/>
      <c r="D28" s="39"/>
      <c r="E28" s="39"/>
      <c r="F28" s="39"/>
      <c r="G28" s="39"/>
      <c r="H28" s="39"/>
      <c r="I28" s="39"/>
    </row>
    <row r="29" spans="1:20" ht="24.75" customHeight="1" x14ac:dyDescent="0.25">
      <c r="A29" s="496" t="str">
        <f>IF(langue="e","Graph 10 : Equipment expenditure as a share of defence expenditure (%)","Graphique 10 : Dépenses d'équipements en part des dépenses de défense (%)")</f>
        <v>Graphique 10 : Dépenses d'équipements en part des dépenses de défense (%)</v>
      </c>
      <c r="B29" s="496" t="str">
        <f t="shared" ref="B29:I29" si="3">IF(langue="e","Graph 6 : Equipment expenditure as a share of defence expenditure (%)","Graphique 6 : Dépenses d'équipements en part des dépenses de défense (%)")</f>
        <v>Graphique 6 : Dépenses d'équipements en part des dépenses de défense (%)</v>
      </c>
      <c r="C29" s="496" t="str">
        <f t="shared" si="3"/>
        <v>Graphique 6 : Dépenses d'équipements en part des dépenses de défense (%)</v>
      </c>
      <c r="D29" s="496" t="str">
        <f t="shared" si="3"/>
        <v>Graphique 6 : Dépenses d'équipements en part des dépenses de défense (%)</v>
      </c>
      <c r="E29" s="496" t="str">
        <f t="shared" si="3"/>
        <v>Graphique 6 : Dépenses d'équipements en part des dépenses de défense (%)</v>
      </c>
      <c r="F29" s="496" t="str">
        <f t="shared" si="3"/>
        <v>Graphique 6 : Dépenses d'équipements en part des dépenses de défense (%)</v>
      </c>
      <c r="G29" s="496" t="str">
        <f t="shared" si="3"/>
        <v>Graphique 6 : Dépenses d'équipements en part des dépenses de défense (%)</v>
      </c>
      <c r="H29" s="496" t="str">
        <f t="shared" si="3"/>
        <v>Graphique 6 : Dépenses d'équipements en part des dépenses de défense (%)</v>
      </c>
      <c r="I29" s="496" t="str">
        <f t="shared" si="3"/>
        <v>Graphique 6 : Dépenses d'équipements en part des dépenses de défense (%)</v>
      </c>
    </row>
    <row r="30" spans="1:20" ht="15" customHeight="1" x14ac:dyDescent="0.25">
      <c r="A30" s="497" t="str">
        <f t="shared" ref="A30:I30" si="4">IF(langue="e","(based on 2010 prices and exchange rates)","(sur la base des prix et taux de change de 2010)")</f>
        <v>(sur la base des prix et taux de change de 2010)</v>
      </c>
      <c r="B30" s="497" t="str">
        <f t="shared" si="4"/>
        <v>(sur la base des prix et taux de change de 2010)</v>
      </c>
      <c r="C30" s="497" t="str">
        <f t="shared" si="4"/>
        <v>(sur la base des prix et taux de change de 2010)</v>
      </c>
      <c r="D30" s="497" t="str">
        <f t="shared" si="4"/>
        <v>(sur la base des prix et taux de change de 2010)</v>
      </c>
      <c r="E30" s="497" t="str">
        <f t="shared" si="4"/>
        <v>(sur la base des prix et taux de change de 2010)</v>
      </c>
      <c r="F30" s="497" t="str">
        <f t="shared" si="4"/>
        <v>(sur la base des prix et taux de change de 2010)</v>
      </c>
      <c r="G30" s="497" t="str">
        <f t="shared" si="4"/>
        <v>(sur la base des prix et taux de change de 2010)</v>
      </c>
      <c r="H30" s="497" t="str">
        <f t="shared" si="4"/>
        <v>(sur la base des prix et taux de change de 2010)</v>
      </c>
      <c r="I30" s="497" t="str">
        <f t="shared" si="4"/>
        <v>(sur la base des prix et taux de change de 2010)</v>
      </c>
      <c r="T30" s="30"/>
    </row>
    <row r="31" spans="1:20" ht="16.5" customHeight="1" x14ac:dyDescent="0.25">
      <c r="T31" s="30"/>
    </row>
    <row r="32" spans="1:20" ht="16.5" customHeight="1" x14ac:dyDescent="0.25">
      <c r="T32" s="30"/>
    </row>
    <row r="33" spans="14:22" ht="16.5" customHeight="1" x14ac:dyDescent="0.25">
      <c r="T33" s="30"/>
    </row>
    <row r="34" spans="14:22" ht="16.5" customHeight="1" x14ac:dyDescent="0.25">
      <c r="T34" s="30"/>
    </row>
    <row r="35" spans="14:22" ht="16.5" customHeight="1" x14ac:dyDescent="0.25">
      <c r="T35" s="30"/>
    </row>
    <row r="36" spans="14:22" ht="16.5" customHeight="1" x14ac:dyDescent="0.25">
      <c r="N36" s="32"/>
      <c r="O36" s="32">
        <v>2011</v>
      </c>
      <c r="P36" s="32">
        <f t="shared" ref="P36:U36" si="5">O36+1</f>
        <v>2012</v>
      </c>
      <c r="Q36" s="32">
        <f t="shared" si="5"/>
        <v>2013</v>
      </c>
      <c r="R36" s="32">
        <f t="shared" si="5"/>
        <v>2014</v>
      </c>
      <c r="S36" s="32">
        <f t="shared" si="5"/>
        <v>2015</v>
      </c>
      <c r="T36" s="32">
        <f t="shared" si="5"/>
        <v>2016</v>
      </c>
      <c r="U36" s="32">
        <f t="shared" si="5"/>
        <v>2017</v>
      </c>
      <c r="V36" s="32" t="str">
        <f>T36+2&amp;"e"</f>
        <v>2018e</v>
      </c>
    </row>
    <row r="37" spans="14:22" ht="16.5" customHeight="1" x14ac:dyDescent="0.25">
      <c r="N37" s="31" t="s">
        <v>2</v>
      </c>
      <c r="O37" s="51" t="e">
        <f>eu_dpr028 #REF!</f>
        <v>#REF!</v>
      </c>
      <c r="P37" s="51" t="e">
        <f>eu_dpr028 #REF!</f>
        <v>#REF!</v>
      </c>
      <c r="Q37" s="51" t="e">
        <f>eu_dpr028 #REF!</f>
        <v>#REF!</v>
      </c>
      <c r="R37" s="51" t="e">
        <f>eu_dpr028 #REF!</f>
        <v>#REF!</v>
      </c>
      <c r="S37" s="51" t="e">
        <f>eu_dpr028 #REF!</f>
        <v>#REF!</v>
      </c>
      <c r="T37" s="51" t="e">
        <f>eu_dpr028 #REF!</f>
        <v>#REF!</v>
      </c>
      <c r="U37" s="51" t="e">
        <f>eu_dpr028 #REF!</f>
        <v>#REF!</v>
      </c>
      <c r="V37" s="51" t="e">
        <f>eu_dpr028 #REF!</f>
        <v>#REF!</v>
      </c>
    </row>
    <row r="38" spans="14:22" ht="16.5" customHeight="1" x14ac:dyDescent="0.25">
      <c r="N38" s="31" t="s">
        <v>1</v>
      </c>
      <c r="O38" s="51" t="e">
        <f>na_dpr028 #REF!</f>
        <v>#REF!</v>
      </c>
      <c r="P38" s="51" t="e">
        <f>na_dpr028 #REF!</f>
        <v>#REF!</v>
      </c>
      <c r="Q38" s="51" t="e">
        <f>na_dpr028 #REF!</f>
        <v>#REF!</v>
      </c>
      <c r="R38" s="51" t="e">
        <f>na_dpr028 #REF!</f>
        <v>#REF!</v>
      </c>
      <c r="S38" s="51" t="e">
        <f>na_dpr028 #REF!</f>
        <v>#REF!</v>
      </c>
      <c r="T38" s="51" t="e">
        <f>na_dpr028 #REF!</f>
        <v>#REF!</v>
      </c>
      <c r="U38" s="51" t="e">
        <f>na_dpr028 #REF!</f>
        <v>#REF!</v>
      </c>
      <c r="V38" s="51" t="e">
        <f>na_dpr028 #REF!</f>
        <v>#REF!</v>
      </c>
    </row>
    <row r="39" spans="14:22" ht="16.5" customHeight="1" x14ac:dyDescent="0.25">
      <c r="T39" s="30"/>
    </row>
    <row r="40" spans="14:22" ht="16.5" customHeight="1" x14ac:dyDescent="0.25">
      <c r="T40" s="30"/>
    </row>
    <row r="41" spans="14:22" ht="16.5" customHeight="1" x14ac:dyDescent="0.25">
      <c r="T41" s="30"/>
    </row>
    <row r="42" spans="14:22" ht="16.5" customHeight="1" x14ac:dyDescent="0.25">
      <c r="T42" s="30"/>
    </row>
    <row r="43" spans="14:22" ht="16.5" customHeight="1" x14ac:dyDescent="0.25">
      <c r="T43" s="30"/>
    </row>
    <row r="44" spans="14:22" ht="16.5" customHeight="1" x14ac:dyDescent="0.25">
      <c r="T44" s="30"/>
    </row>
    <row r="45" spans="14:22" ht="16.5" customHeight="1" x14ac:dyDescent="0.25">
      <c r="T45" s="30"/>
    </row>
    <row r="46" spans="14:22" ht="16.5" customHeight="1" x14ac:dyDescent="0.25">
      <c r="T46" s="30"/>
    </row>
    <row r="47" spans="14:22" ht="16.5" customHeight="1" x14ac:dyDescent="0.25">
      <c r="T47" s="30"/>
    </row>
    <row r="48" spans="14:22" ht="16.5" customHeight="1" x14ac:dyDescent="0.25">
      <c r="T48" s="30"/>
    </row>
    <row r="49" spans="1:22" ht="16.5" customHeight="1" x14ac:dyDescent="0.25">
      <c r="T49" s="30"/>
    </row>
    <row r="50" spans="1:22" ht="14.25" customHeight="1" x14ac:dyDescent="0.25">
      <c r="B50" s="38"/>
      <c r="C50" s="38"/>
      <c r="D50" s="38"/>
      <c r="E50" s="38"/>
      <c r="F50" s="38"/>
      <c r="G50" s="38"/>
      <c r="H50" s="38"/>
      <c r="I50" s="38"/>
    </row>
    <row r="51" spans="1:22" ht="11.25" customHeight="1" x14ac:dyDescent="0.25">
      <c r="B51" s="35"/>
      <c r="C51" s="36"/>
      <c r="D51" s="36"/>
      <c r="E51" s="36"/>
      <c r="F51" s="36"/>
      <c r="G51" s="36"/>
      <c r="H51" s="36"/>
      <c r="I51" s="36"/>
      <c r="P51" s="30"/>
      <c r="Q51" s="30"/>
      <c r="R51" s="30"/>
      <c r="S51" s="30"/>
      <c r="T51" s="30"/>
    </row>
    <row r="52" spans="1:22" ht="11.25" customHeight="1" x14ac:dyDescent="0.25">
      <c r="B52" s="37"/>
      <c r="C52" s="38"/>
      <c r="D52" s="38"/>
      <c r="E52" s="38"/>
      <c r="F52" s="38"/>
      <c r="G52" s="38"/>
      <c r="H52" s="38"/>
      <c r="I52" s="38"/>
    </row>
    <row r="53" spans="1:22" s="25" customFormat="1" ht="15" customHeight="1" x14ac:dyDescent="0.25">
      <c r="A53" s="52"/>
      <c r="B53" s="52"/>
      <c r="C53" s="52"/>
      <c r="D53" s="52"/>
      <c r="E53" s="52"/>
      <c r="F53" s="52"/>
      <c r="G53" s="52"/>
      <c r="H53" s="52"/>
      <c r="I53" s="52"/>
      <c r="J53" s="28"/>
      <c r="K53" s="28"/>
      <c r="L53" s="28"/>
    </row>
    <row r="54" spans="1:22" s="25" customFormat="1" ht="14.25" customHeight="1" x14ac:dyDescent="0.3">
      <c r="B54" s="498" t="str">
        <f>"-"&amp;verif!F3-1&amp;"-"</f>
        <v>-5-</v>
      </c>
      <c r="C54" s="498"/>
      <c r="D54" s="498"/>
      <c r="E54" s="498"/>
      <c r="F54" s="498"/>
      <c r="G54" s="498"/>
      <c r="H54" s="498"/>
      <c r="I54" s="40"/>
      <c r="J54" s="40"/>
      <c r="K54" s="40"/>
      <c r="L54" s="40"/>
    </row>
    <row r="55" spans="1:22" s="25" customFormat="1" ht="6.75" customHeight="1" x14ac:dyDescent="0.2">
      <c r="B55" s="26"/>
      <c r="C55" s="27"/>
      <c r="D55" s="28"/>
      <c r="E55" s="28"/>
      <c r="F55" s="28"/>
      <c r="G55" s="28"/>
      <c r="H55" s="28"/>
      <c r="I55" s="28"/>
      <c r="J55" s="28"/>
      <c r="K55" s="28"/>
      <c r="L55" s="28"/>
    </row>
    <row r="57" spans="1:22" x14ac:dyDescent="0.25">
      <c r="N57" s="32"/>
      <c r="O57" s="32">
        <v>2011</v>
      </c>
      <c r="P57" s="32">
        <f t="shared" ref="P57" si="6">O57+1</f>
        <v>2012</v>
      </c>
      <c r="Q57" s="32">
        <f t="shared" ref="Q57" si="7">P57+1</f>
        <v>2013</v>
      </c>
      <c r="R57" s="32">
        <f t="shared" ref="R57" si="8">Q57+1</f>
        <v>2014</v>
      </c>
      <c r="S57" s="32">
        <f t="shared" ref="S57" si="9">R57+1</f>
        <v>2015</v>
      </c>
      <c r="T57" s="32">
        <f t="shared" ref="T57" si="10">S57+1</f>
        <v>2016</v>
      </c>
      <c r="U57" s="32">
        <f t="shared" ref="U57" si="11">T57+1</f>
        <v>2017</v>
      </c>
      <c r="V57" s="32" t="str">
        <f>T57+2&amp;"e"</f>
        <v>2018e</v>
      </c>
    </row>
    <row r="58" spans="1:22" x14ac:dyDescent="0.25">
      <c r="L58" s="30"/>
      <c r="M58" s="30"/>
      <c r="N58" s="31" t="s">
        <v>2</v>
      </c>
      <c r="O58" s="51" t="e">
        <f t="array" ref="O58:V58">oa_def043 #REF!/oa_def043 #REF!*100</f>
        <v>#REF!</v>
      </c>
      <c r="P58" s="51" t="e">
        <v>#REF!</v>
      </c>
      <c r="Q58" s="51" t="e">
        <v>#REF!</v>
      </c>
      <c r="R58" s="51" t="e">
        <v>#REF!</v>
      </c>
      <c r="S58" s="51" t="e">
        <v>#REF!</v>
      </c>
      <c r="T58" s="51" t="e">
        <v>#REF!</v>
      </c>
      <c r="U58" s="51" t="e">
        <v>#REF!</v>
      </c>
      <c r="V58" s="51" t="e">
        <v>#REF!</v>
      </c>
    </row>
    <row r="59" spans="1:22" x14ac:dyDescent="0.25">
      <c r="A59" s="492" t="s">
        <v>490</v>
      </c>
      <c r="B59" s="492"/>
      <c r="C59" s="492"/>
      <c r="D59" s="492"/>
      <c r="E59" s="492"/>
      <c r="F59" s="492"/>
      <c r="G59" s="492"/>
      <c r="H59" s="492"/>
      <c r="I59" s="492"/>
      <c r="L59" s="30"/>
      <c r="M59" s="30"/>
      <c r="N59" s="30"/>
      <c r="O59" s="30"/>
      <c r="P59" s="30"/>
      <c r="Q59" s="30"/>
      <c r="R59" s="30"/>
      <c r="S59" s="30"/>
      <c r="T59" s="30"/>
      <c r="U59" s="30"/>
      <c r="V59" s="30"/>
    </row>
    <row r="60" spans="1:22" ht="21.75" thickBot="1" x14ac:dyDescent="0.3">
      <c r="B60" s="493" t="s">
        <v>489</v>
      </c>
      <c r="C60" s="493" t="str">
        <f t="shared" ref="C60:J60" si="12">IF(langue="e","Graph 5 : Volume indices of GDP and defence expenditure","Graphique 5 : Indices de volume du PIB et des dépenses de défense")</f>
        <v>Graphique 5 : Indices de volume du PIB et des dépenses de défense</v>
      </c>
      <c r="D60" s="493" t="str">
        <f t="shared" si="12"/>
        <v>Graphique 5 : Indices de volume du PIB et des dépenses de défense</v>
      </c>
      <c r="E60" s="493" t="str">
        <f t="shared" si="12"/>
        <v>Graphique 5 : Indices de volume du PIB et des dépenses de défense</v>
      </c>
      <c r="F60" s="493" t="str">
        <f t="shared" si="12"/>
        <v>Graphique 5 : Indices de volume du PIB et des dépenses de défense</v>
      </c>
      <c r="G60" s="493" t="str">
        <f t="shared" si="12"/>
        <v>Graphique 5 : Indices de volume du PIB et des dépenses de défense</v>
      </c>
      <c r="H60" s="493" t="str">
        <f t="shared" si="12"/>
        <v>Graphique 5 : Indices de volume du PIB et des dépenses de défense</v>
      </c>
      <c r="I60" s="493" t="str">
        <f t="shared" si="12"/>
        <v>Graphique 5 : Indices de volume du PIB et des dépenses de défense</v>
      </c>
      <c r="J60" s="493" t="str">
        <f t="shared" si="12"/>
        <v>Graphique 5 : Indices de volume du PIB et des dépenses de défense</v>
      </c>
      <c r="L60" s="30"/>
      <c r="M60" s="30"/>
      <c r="N60" s="30"/>
      <c r="O60" s="30"/>
      <c r="P60" s="30"/>
    </row>
    <row r="61" spans="1:22" ht="15.75" customHeight="1" thickBot="1" x14ac:dyDescent="0.3">
      <c r="B61" s="494" t="s">
        <v>515</v>
      </c>
      <c r="C61" s="494" t="str">
        <f t="shared" ref="C61:J62" si="13">"(2009 = 100 - "&amp;IF(langue="e","based on 2010 prices and exchange rates)","sur la base des prix et taux de change de 2010)")</f>
        <v>(2009 = 100 - sur la base des prix et taux de change de 2010)</v>
      </c>
      <c r="D61" s="494" t="str">
        <f t="shared" si="13"/>
        <v>(2009 = 100 - sur la base des prix et taux de change de 2010)</v>
      </c>
      <c r="E61" s="494" t="str">
        <f t="shared" si="13"/>
        <v>(2009 = 100 - sur la base des prix et taux de change de 2010)</v>
      </c>
      <c r="F61" s="494" t="str">
        <f t="shared" si="13"/>
        <v>(2009 = 100 - sur la base des prix et taux de change de 2010)</v>
      </c>
      <c r="G61" s="494" t="str">
        <f t="shared" si="13"/>
        <v>(2009 = 100 - sur la base des prix et taux de change de 2010)</v>
      </c>
      <c r="H61" s="494" t="str">
        <f t="shared" si="13"/>
        <v>(2009 = 100 - sur la base des prix et taux de change de 2010)</v>
      </c>
      <c r="I61" s="494" t="str">
        <f t="shared" si="13"/>
        <v>(2009 = 100 - sur la base des prix et taux de change de 2010)</v>
      </c>
      <c r="J61" s="494" t="str">
        <f t="shared" si="13"/>
        <v>(2009 = 100 - sur la base des prix et taux de change de 2010)</v>
      </c>
      <c r="L61" s="30"/>
      <c r="M61" s="30"/>
      <c r="N61" s="30"/>
      <c r="O61" s="30"/>
      <c r="P61" s="30"/>
      <c r="Q61" s="41"/>
      <c r="R61" s="42">
        <v>2011</v>
      </c>
      <c r="S61" s="43" t="s">
        <v>499</v>
      </c>
    </row>
    <row r="62" spans="1:22" ht="17.25" customHeight="1" x14ac:dyDescent="0.25">
      <c r="B62" s="495" t="s">
        <v>516</v>
      </c>
      <c r="C62" s="495" t="str">
        <f t="shared" si="13"/>
        <v>(2009 = 100 - sur la base des prix et taux de change de 2010)</v>
      </c>
      <c r="D62" s="495" t="str">
        <f t="shared" si="13"/>
        <v>(2009 = 100 - sur la base des prix et taux de change de 2010)</v>
      </c>
      <c r="E62" s="495" t="str">
        <f t="shared" si="13"/>
        <v>(2009 = 100 - sur la base des prix et taux de change de 2010)</v>
      </c>
      <c r="F62" s="495" t="str">
        <f t="shared" si="13"/>
        <v>(2009 = 100 - sur la base des prix et taux de change de 2010)</v>
      </c>
      <c r="G62" s="495" t="str">
        <f t="shared" si="13"/>
        <v>(2009 = 100 - sur la base des prix et taux de change de 2010)</v>
      </c>
      <c r="H62" s="495" t="str">
        <f t="shared" si="13"/>
        <v>(2009 = 100 - sur la base des prix et taux de change de 2010)</v>
      </c>
      <c r="I62" s="495" t="str">
        <f t="shared" si="13"/>
        <v>(2009 = 100 - sur la base des prix et taux de change de 2010)</v>
      </c>
      <c r="J62" s="495" t="str">
        <f t="shared" si="13"/>
        <v>(2009 = 100 - sur la base des prix et taux de change de 2010)</v>
      </c>
      <c r="L62" s="30"/>
      <c r="M62" s="30"/>
      <c r="N62" s="30"/>
      <c r="O62" s="30"/>
      <c r="P62" s="30"/>
      <c r="Q62" s="44" t="str">
        <f>IF(langue="e","United States", "Etats-Unis")</f>
        <v>Etats-Unis</v>
      </c>
      <c r="R62" s="45">
        <v>5.2897017071084509</v>
      </c>
      <c r="S62" s="46">
        <v>3.610153605389411</v>
      </c>
    </row>
    <row r="63" spans="1:22" x14ac:dyDescent="0.25">
      <c r="L63" s="30"/>
      <c r="M63" s="30"/>
      <c r="N63" s="30"/>
      <c r="O63" s="30"/>
      <c r="P63" s="30"/>
      <c r="Q63" s="44" t="str">
        <f>IF(langue="e","Greece", "Grèce")</f>
        <v>Grèce</v>
      </c>
      <c r="R63" s="45">
        <v>3.0778116229157737</v>
      </c>
      <c r="S63" s="46">
        <v>2.3616208482340841</v>
      </c>
    </row>
    <row r="64" spans="1:22" x14ac:dyDescent="0.25">
      <c r="L64" s="30"/>
      <c r="M64" s="30"/>
      <c r="N64" s="30"/>
      <c r="O64" s="30"/>
      <c r="P64" s="30"/>
      <c r="Q64" s="44" t="str">
        <f>IF(langue="e","Estonia", "Estonie")</f>
        <v>Estonie</v>
      </c>
      <c r="R64" s="45">
        <v>1.7955756267313885</v>
      </c>
      <c r="S64" s="46">
        <v>2.1815406325898756</v>
      </c>
    </row>
    <row r="65" spans="3:19" x14ac:dyDescent="0.25">
      <c r="L65" s="30"/>
      <c r="M65" s="30"/>
      <c r="N65" s="30"/>
      <c r="O65" s="30"/>
      <c r="P65" s="30"/>
      <c r="Q65" s="44" t="str">
        <f>IF(langue="e","United Kingdom", "Royaume-Uni")</f>
        <v>Royaume-Uni</v>
      </c>
      <c r="R65" s="45">
        <v>2.4586010822036006</v>
      </c>
      <c r="S65" s="46">
        <v>2.172391893674066</v>
      </c>
    </row>
    <row r="66" spans="3:19" x14ac:dyDescent="0.25">
      <c r="L66" s="30"/>
      <c r="M66" s="30"/>
      <c r="N66" s="30"/>
      <c r="O66" s="30"/>
      <c r="P66" s="30"/>
      <c r="Q66" s="44" t="str">
        <f>IF(langue="e","Poland", "Pologne")</f>
        <v>Pologne</v>
      </c>
      <c r="R66" s="45">
        <v>1.6996726808180687</v>
      </c>
      <c r="S66" s="46">
        <v>2.0104878254301899</v>
      </c>
    </row>
    <row r="67" spans="3:19" x14ac:dyDescent="0.25">
      <c r="L67" s="30"/>
      <c r="M67" s="30"/>
      <c r="N67" s="30"/>
      <c r="O67" s="30"/>
      <c r="P67" s="30"/>
      <c r="Q67" s="44" t="str">
        <f>IF(langue="e","France", "France")</f>
        <v>France</v>
      </c>
      <c r="R67" s="45">
        <v>2.0211493194303705</v>
      </c>
      <c r="S67" s="46">
        <v>1.7918660527770778</v>
      </c>
    </row>
    <row r="68" spans="3:19" x14ac:dyDescent="0.25">
      <c r="L68" s="30"/>
      <c r="M68" s="30"/>
      <c r="N68" s="30"/>
      <c r="O68" s="30"/>
      <c r="P68" s="30"/>
      <c r="Q68" s="44" t="str">
        <f>IF(langue="e","Turkey", "Turquie")</f>
        <v>Turquie</v>
      </c>
      <c r="R68" s="45">
        <v>2.0579242893006295</v>
      </c>
      <c r="S68" s="46">
        <v>1.6910750713687188</v>
      </c>
    </row>
    <row r="69" spans="3:19" x14ac:dyDescent="0.25">
      <c r="L69" s="30"/>
      <c r="M69" s="30"/>
      <c r="N69" s="30"/>
      <c r="O69" s="30"/>
      <c r="P69" s="30"/>
      <c r="Q69" s="44" t="str">
        <f>IF(langue="e","Norway", "Norvège")</f>
        <v>Norvège</v>
      </c>
      <c r="R69" s="45">
        <v>1.5422791440684209</v>
      </c>
      <c r="S69" s="46">
        <v>1.5543605014117714</v>
      </c>
    </row>
    <row r="70" spans="3:19" x14ac:dyDescent="0.25">
      <c r="L70" s="30"/>
      <c r="M70" s="30"/>
      <c r="N70" s="30"/>
      <c r="O70" s="30"/>
      <c r="P70" s="30"/>
      <c r="Q70" s="44" t="str">
        <f>IF(langue="e","Lithuania", "Lituanie")</f>
        <v>Lituanie</v>
      </c>
      <c r="R70" s="45">
        <v>1.072574342391529</v>
      </c>
      <c r="S70" s="46">
        <v>1.4897891996383008</v>
      </c>
    </row>
    <row r="71" spans="3:19" x14ac:dyDescent="0.25">
      <c r="L71" s="30"/>
      <c r="M71" s="30"/>
      <c r="N71" s="30"/>
      <c r="O71" s="30"/>
      <c r="P71" s="30"/>
      <c r="Q71" s="44" t="str">
        <f>IF(langue="e","Latvia", "Lettonie")</f>
        <v>Lettonie</v>
      </c>
      <c r="R71" s="45">
        <v>1.2057073180137969</v>
      </c>
      <c r="S71" s="46">
        <v>1.4645562826645251</v>
      </c>
    </row>
    <row r="72" spans="3:19" x14ac:dyDescent="0.25">
      <c r="L72" s="30"/>
      <c r="M72" s="30"/>
      <c r="N72" s="30"/>
      <c r="O72" s="30"/>
      <c r="P72" s="30"/>
      <c r="Q72" s="44" t="str">
        <f>IF(langue="e","Romania", "Roumanie")</f>
        <v>Roumanie</v>
      </c>
      <c r="R72" s="45">
        <v>1.329076585805766</v>
      </c>
      <c r="S72" s="46">
        <v>1.4054949220975561</v>
      </c>
    </row>
    <row r="73" spans="3:19" x14ac:dyDescent="0.25">
      <c r="L73" s="30"/>
      <c r="M73" s="30"/>
      <c r="N73" s="30"/>
      <c r="O73" s="30"/>
      <c r="P73" s="30"/>
      <c r="Q73" s="44" t="str">
        <f>IF(langue="e","Portugal", "Portugal")</f>
        <v>Portugal</v>
      </c>
      <c r="R73" s="45">
        <v>1.5345123560693328</v>
      </c>
      <c r="S73" s="46">
        <v>1.3780645625041692</v>
      </c>
    </row>
    <row r="74" spans="3:19" x14ac:dyDescent="0.25">
      <c r="L74" s="30"/>
      <c r="M74" s="30"/>
      <c r="N74" s="30"/>
      <c r="O74" s="30"/>
      <c r="P74" s="30"/>
      <c r="Q74" s="44" t="str">
        <f>IF(langue="e","Bulgaria *", "Bulgarie *")</f>
        <v>Bulgarie *</v>
      </c>
      <c r="R74" s="45">
        <v>1.7446545646911436</v>
      </c>
      <c r="S74" s="46">
        <v>1.3012559290588939</v>
      </c>
    </row>
    <row r="75" spans="3:19" x14ac:dyDescent="0.25">
      <c r="L75" s="30"/>
      <c r="M75" s="30"/>
      <c r="N75" s="30"/>
      <c r="O75" s="30"/>
      <c r="P75" s="30"/>
      <c r="Q75" s="44" t="str">
        <f>IF(langue="e","Croatia", "Croatie")</f>
        <v>Croatie</v>
      </c>
      <c r="R75" s="45">
        <v>1.6183996455222864</v>
      </c>
      <c r="S75" s="46">
        <v>1.2093838724741475</v>
      </c>
    </row>
    <row r="76" spans="3:19" x14ac:dyDescent="0.25">
      <c r="L76" s="30"/>
      <c r="M76" s="30"/>
      <c r="N76" s="30"/>
      <c r="O76" s="30"/>
      <c r="P76" s="30"/>
      <c r="Q76" s="47" t="str">
        <f>IF(langue="e","Germany", "Allemagne")</f>
        <v>Allemagne</v>
      </c>
      <c r="R76" s="45">
        <v>1.3889028891020532</v>
      </c>
      <c r="S76" s="46">
        <v>1.1988520380635801</v>
      </c>
    </row>
    <row r="77" spans="3:19" x14ac:dyDescent="0.25">
      <c r="L77" s="30"/>
      <c r="M77" s="30"/>
      <c r="N77" s="30"/>
      <c r="O77" s="30"/>
      <c r="P77" s="30"/>
      <c r="Q77" s="44" t="str">
        <f>IF(langue="e","Netherlands", "Pays-Bas")</f>
        <v>Pays-Bas</v>
      </c>
      <c r="R77" s="45">
        <v>1.4202979637560229</v>
      </c>
      <c r="S77" s="46">
        <v>1.1569147982008294</v>
      </c>
    </row>
    <row r="78" spans="3:19" x14ac:dyDescent="0.25">
      <c r="L78" s="30"/>
      <c r="M78" s="30"/>
      <c r="N78" s="30"/>
      <c r="O78" s="30"/>
      <c r="P78" s="30"/>
      <c r="Q78" s="44" t="str">
        <f>IF(langue="e","Denmark", "Danemark")</f>
        <v>Danemark</v>
      </c>
      <c r="R78" s="45">
        <v>1.3374747232550612</v>
      </c>
      <c r="S78" s="46">
        <v>1.1376214625859877</v>
      </c>
    </row>
    <row r="79" spans="3:19" x14ac:dyDescent="0.25">
      <c r="L79" s="30"/>
      <c r="M79" s="30"/>
      <c r="N79" s="30"/>
      <c r="O79" s="30"/>
      <c r="P79" s="30"/>
      <c r="Q79" s="44" t="str">
        <f>IF(langue="e","Slovak Republic", "Slovaquie")</f>
        <v>Slovaquie</v>
      </c>
      <c r="R79" s="45">
        <v>1.5178974735212987</v>
      </c>
      <c r="S79" s="46">
        <v>1.116048843727699</v>
      </c>
    </row>
    <row r="80" spans="3:19" x14ac:dyDescent="0.25">
      <c r="C80" s="35"/>
      <c r="D80" s="36"/>
      <c r="E80" s="36"/>
      <c r="F80" s="36"/>
      <c r="G80" s="36"/>
      <c r="H80" s="36"/>
      <c r="I80" s="36"/>
      <c r="J80" s="36"/>
      <c r="L80" s="30"/>
      <c r="M80" s="30"/>
      <c r="N80" s="30"/>
      <c r="O80" s="30"/>
      <c r="P80" s="30"/>
      <c r="Q80" s="44" t="str">
        <f>IF(langue="e","Italy", "Italie")</f>
        <v>Italie</v>
      </c>
      <c r="R80" s="45">
        <v>1.4244252688498582</v>
      </c>
      <c r="S80" s="46">
        <v>1.1111537983294155</v>
      </c>
    </row>
    <row r="81" spans="1:19" x14ac:dyDescent="0.25">
      <c r="C81" s="37"/>
      <c r="D81" s="38"/>
      <c r="E81" s="38"/>
      <c r="F81" s="38"/>
      <c r="G81" s="38"/>
      <c r="H81" s="38"/>
      <c r="I81" s="38"/>
      <c r="J81" s="38"/>
      <c r="L81" s="30"/>
      <c r="M81" s="30"/>
      <c r="N81" s="30"/>
      <c r="O81" s="30"/>
      <c r="P81" s="30"/>
      <c r="Q81" s="44" t="str">
        <f>IF(langue="e","Albania", "Albanie")</f>
        <v>Albanie</v>
      </c>
      <c r="R81" s="45">
        <v>1.5171993013595166</v>
      </c>
      <c r="S81" s="46">
        <v>1.1102640713534369</v>
      </c>
    </row>
    <row r="82" spans="1:19" x14ac:dyDescent="0.25">
      <c r="A82" s="492" t="s">
        <v>490</v>
      </c>
      <c r="B82" s="492"/>
      <c r="C82" s="492"/>
      <c r="D82" s="492"/>
      <c r="E82" s="492"/>
      <c r="F82" s="492"/>
      <c r="G82" s="492"/>
      <c r="H82" s="492"/>
      <c r="I82" s="492"/>
      <c r="J82" s="38"/>
      <c r="L82" s="30"/>
      <c r="M82" s="30"/>
      <c r="N82" s="30"/>
      <c r="O82" s="30"/>
      <c r="P82" s="30"/>
      <c r="Q82" s="47" t="str">
        <f>IF(langue="e","Hungary", "Hongrie")</f>
        <v>Hongrie</v>
      </c>
      <c r="R82" s="45">
        <v>1.1355497643646455</v>
      </c>
      <c r="S82" s="46">
        <v>1.019615562660831</v>
      </c>
    </row>
    <row r="83" spans="1:19" x14ac:dyDescent="0.25">
      <c r="L83" s="30"/>
      <c r="M83" s="30"/>
      <c r="N83" s="30"/>
      <c r="O83" s="30"/>
      <c r="P83" s="30"/>
      <c r="Q83" s="44" t="str">
        <f>IF(langue="e","Slovenia", "Slovénie")</f>
        <v>Slovénie</v>
      </c>
      <c r="R83" s="45">
        <v>1.5900424088585199</v>
      </c>
      <c r="S83" s="46">
        <v>1.0195047880017949</v>
      </c>
    </row>
    <row r="84" spans="1:19" x14ac:dyDescent="0.25">
      <c r="L84" s="30"/>
      <c r="M84" s="30"/>
      <c r="N84" s="30"/>
      <c r="O84" s="30"/>
      <c r="P84" s="30"/>
      <c r="Q84" s="44" t="str">
        <f>IF(langue="e","Canada", "Canada")</f>
        <v>Canada</v>
      </c>
      <c r="R84" s="45">
        <v>1.3926368140158802</v>
      </c>
      <c r="S84" s="46">
        <v>1.0191951492729268</v>
      </c>
    </row>
    <row r="85" spans="1:19" x14ac:dyDescent="0.25">
      <c r="L85" s="30"/>
      <c r="M85" s="30"/>
      <c r="N85" s="30"/>
      <c r="O85" s="30"/>
      <c r="P85" s="30"/>
      <c r="Q85" s="44" t="str">
        <f>IF(langue="e","Czech Republic", "République tchèque")</f>
        <v>République tchèque</v>
      </c>
      <c r="R85" s="45">
        <v>1.5211182390592444</v>
      </c>
      <c r="S85" s="46">
        <v>1.0149363501091357</v>
      </c>
    </row>
    <row r="86" spans="1:19" x14ac:dyDescent="0.25">
      <c r="L86" s="30"/>
      <c r="M86" s="30"/>
      <c r="N86" s="30"/>
      <c r="O86" s="30"/>
      <c r="P86" s="30"/>
      <c r="Q86" s="44" t="str">
        <f>IF(langue="e","Belgium", "Belgique")</f>
        <v>Belgique</v>
      </c>
      <c r="R86" s="45">
        <v>1.1567912858723863</v>
      </c>
      <c r="S86" s="46">
        <v>0.90572255365948395</v>
      </c>
    </row>
    <row r="87" spans="1:19" x14ac:dyDescent="0.25">
      <c r="L87" s="30"/>
      <c r="M87" s="30"/>
      <c r="N87" s="30"/>
      <c r="O87" s="30"/>
      <c r="P87" s="30"/>
      <c r="Q87" s="44" t="str">
        <f>IF(langue="e","Spain", "Espagne")</f>
        <v>Espagne</v>
      </c>
      <c r="R87" s="45">
        <v>1.1302887582782377</v>
      </c>
      <c r="S87" s="46">
        <v>0.90427036893023527</v>
      </c>
    </row>
    <row r="88" spans="1:19" ht="15.75" thickBot="1" x14ac:dyDescent="0.3">
      <c r="L88" s="30"/>
      <c r="M88" s="30"/>
      <c r="N88" s="30"/>
      <c r="O88" s="30"/>
      <c r="P88" s="30"/>
      <c r="Q88" s="48" t="str">
        <f>IF(langue="e","Luxembourg", "Luxembourg")</f>
        <v>Luxembourg</v>
      </c>
      <c r="R88" s="49">
        <v>0.40049147840587351</v>
      </c>
      <c r="S88" s="50">
        <v>0.42482286851606799</v>
      </c>
    </row>
    <row r="89" spans="1:19" x14ac:dyDescent="0.25">
      <c r="L89" s="30"/>
      <c r="M89" s="30"/>
      <c r="N89" s="30"/>
      <c r="O89" s="30"/>
      <c r="P89" s="30"/>
    </row>
    <row r="90" spans="1:19" x14ac:dyDescent="0.25">
      <c r="L90" s="30"/>
      <c r="M90" s="30"/>
      <c r="N90" s="30"/>
      <c r="O90" s="30"/>
      <c r="P90" s="30"/>
    </row>
  </sheetData>
  <mergeCells count="10">
    <mergeCell ref="A4:I4"/>
    <mergeCell ref="A5:I5"/>
    <mergeCell ref="A29:I29"/>
    <mergeCell ref="A30:I30"/>
    <mergeCell ref="B54:H54"/>
    <mergeCell ref="A82:I82"/>
    <mergeCell ref="B60:J60"/>
    <mergeCell ref="B61:J61"/>
    <mergeCell ref="B62:J62"/>
    <mergeCell ref="A59:I59"/>
  </mergeCells>
  <printOptions horizontalCentered="1" verticalCentered="1"/>
  <pageMargins left="0" right="0" top="0"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2:AW40"/>
  <sheetViews>
    <sheetView zoomScaleNormal="100" workbookViewId="0"/>
  </sheetViews>
  <sheetFormatPr defaultRowHeight="12.75" x14ac:dyDescent="0.2"/>
  <cols>
    <col min="1" max="1" width="13.7109375" style="11" customWidth="1"/>
    <col min="2" max="2" width="33" style="11" customWidth="1"/>
    <col min="3" max="49" width="15.7109375" style="11" customWidth="1"/>
    <col min="50" max="16384" width="9.140625" style="11"/>
  </cols>
  <sheetData>
    <row r="2" spans="1:49" s="10" customFormat="1" ht="25.5" customHeight="1" x14ac:dyDescent="0.2">
      <c r="B2" s="499" t="s">
        <v>469</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row>
    <row r="3" spans="1:49"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v>1.5446478402320771</v>
      </c>
      <c r="AH3" s="12"/>
      <c r="AI3" s="12"/>
      <c r="AJ3" s="12"/>
      <c r="AK3" s="12"/>
      <c r="AL3" s="12"/>
      <c r="AM3" s="12"/>
      <c r="AN3" s="12"/>
      <c r="AO3" s="12"/>
      <c r="AP3" s="12"/>
      <c r="AQ3" s="12"/>
      <c r="AR3" s="12"/>
      <c r="AS3" s="12"/>
      <c r="AT3" s="12"/>
      <c r="AU3" s="12"/>
      <c r="AV3" s="12"/>
      <c r="AW3" s="12"/>
    </row>
    <row r="4" spans="1:49" s="10" customFormat="1" ht="25.5" customHeight="1" x14ac:dyDescent="0.2">
      <c r="A4" s="13"/>
      <c r="B4" s="14" t="s">
        <v>470</v>
      </c>
      <c r="C4" s="14"/>
      <c r="D4" s="14"/>
      <c r="E4" s="14"/>
      <c r="F4" s="14"/>
      <c r="G4" s="14"/>
      <c r="H4" s="14"/>
      <c r="I4" s="14"/>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49" ht="15.75" thickBot="1" x14ac:dyDescent="0.3">
      <c r="A5" s="15"/>
      <c r="B5" s="53" t="s">
        <v>500</v>
      </c>
      <c r="C5" s="15"/>
      <c r="D5" s="15"/>
      <c r="E5" s="15"/>
      <c r="F5" s="15"/>
      <c r="G5" s="15"/>
      <c r="H5" s="15"/>
      <c r="I5" s="15"/>
    </row>
    <row r="6" spans="1:49" s="10" customFormat="1" ht="25.5" customHeight="1" thickBot="1" x14ac:dyDescent="0.25">
      <c r="A6" s="13"/>
      <c r="B6" s="55" t="s">
        <v>471</v>
      </c>
      <c r="C6" s="56">
        <v>1989</v>
      </c>
      <c r="D6" s="56">
        <v>1990</v>
      </c>
      <c r="E6" s="56">
        <v>1991</v>
      </c>
      <c r="F6" s="56">
        <v>1992</v>
      </c>
      <c r="G6" s="56">
        <v>1993</v>
      </c>
      <c r="H6" s="56">
        <v>1994</v>
      </c>
      <c r="I6" s="56">
        <v>1995</v>
      </c>
      <c r="J6" s="56">
        <v>1996</v>
      </c>
      <c r="K6" s="56">
        <v>1997</v>
      </c>
      <c r="L6" s="56">
        <v>1998</v>
      </c>
      <c r="M6" s="56">
        <v>1999</v>
      </c>
      <c r="N6" s="56">
        <v>2000</v>
      </c>
      <c r="O6" s="56">
        <v>2001</v>
      </c>
      <c r="P6" s="56">
        <v>2002</v>
      </c>
      <c r="Q6" s="56">
        <v>2003</v>
      </c>
      <c r="R6" s="56">
        <v>2004</v>
      </c>
      <c r="S6" s="56">
        <v>2005</v>
      </c>
      <c r="T6" s="56">
        <v>2006</v>
      </c>
      <c r="U6" s="56">
        <v>2007</v>
      </c>
      <c r="V6" s="56">
        <v>2008</v>
      </c>
      <c r="W6" s="56">
        <v>2009</v>
      </c>
      <c r="X6" s="56">
        <v>2010</v>
      </c>
      <c r="Y6" s="186">
        <v>2011</v>
      </c>
      <c r="Z6" s="186">
        <v>2012</v>
      </c>
      <c r="AA6" s="186">
        <v>2013</v>
      </c>
      <c r="AB6" s="186">
        <v>2014</v>
      </c>
      <c r="AC6" s="186">
        <v>2015</v>
      </c>
      <c r="AD6" s="186">
        <v>2016</v>
      </c>
      <c r="AE6" s="186">
        <v>2017</v>
      </c>
      <c r="AF6" s="186">
        <v>2018</v>
      </c>
      <c r="AG6" s="487" t="s">
        <v>501</v>
      </c>
    </row>
    <row r="7" spans="1:49" ht="18" customHeight="1" x14ac:dyDescent="0.2">
      <c r="A7" s="15"/>
      <c r="B7" s="58" t="str">
        <f>IF(langue="e","NATO Europe","Europe OTAN")</f>
        <v>Europe OTAN</v>
      </c>
      <c r="C7" s="339">
        <v>3.0788259612175093</v>
      </c>
      <c r="D7" s="340">
        <v>2.9873220275329375</v>
      </c>
      <c r="E7" s="340">
        <v>2.8061967725554351</v>
      </c>
      <c r="F7" s="340">
        <v>2.6565057812099919</v>
      </c>
      <c r="G7" s="340">
        <v>2.5863835602512792</v>
      </c>
      <c r="H7" s="340">
        <v>2.4524641558695643</v>
      </c>
      <c r="I7" s="340">
        <v>2.2756721294310811</v>
      </c>
      <c r="J7" s="340">
        <v>2.2341647231005894</v>
      </c>
      <c r="K7" s="340">
        <v>2.1413410765324272</v>
      </c>
      <c r="L7" s="340">
        <v>2.1011610055499075</v>
      </c>
      <c r="M7" s="340">
        <v>2.0728568093659878</v>
      </c>
      <c r="N7" s="340">
        <v>2.0244764568031046</v>
      </c>
      <c r="O7" s="340">
        <v>1.9794008429936409</v>
      </c>
      <c r="P7" s="340">
        <v>1.9503940466470051</v>
      </c>
      <c r="Q7" s="340">
        <v>1.9208981931099716</v>
      </c>
      <c r="R7" s="341">
        <v>1.8593165324047807</v>
      </c>
      <c r="S7" s="340">
        <v>1.8225406341809047</v>
      </c>
      <c r="T7" s="340">
        <v>1.7594784887785704</v>
      </c>
      <c r="U7" s="340">
        <v>1.6661549247564111</v>
      </c>
      <c r="V7" s="340">
        <v>1.7017585968569235</v>
      </c>
      <c r="W7" s="340">
        <v>1.7127543381525205</v>
      </c>
      <c r="X7" s="340">
        <v>1.661040365203702</v>
      </c>
      <c r="Y7" s="340">
        <v>1.5779732815595067</v>
      </c>
      <c r="Z7" s="335">
        <v>1.5425794855682144</v>
      </c>
      <c r="AA7" s="335">
        <v>1.5196437476846649</v>
      </c>
      <c r="AB7" s="335">
        <v>1.4707863319232299</v>
      </c>
      <c r="AC7" s="335">
        <v>1.4473578267085969</v>
      </c>
      <c r="AD7" s="335">
        <v>1.4677199415741815</v>
      </c>
      <c r="AE7" s="335">
        <v>1.4865800815243457</v>
      </c>
      <c r="AF7" s="335">
        <v>1.5398862242791544</v>
      </c>
      <c r="AG7" s="484">
        <v>1.596635785963517</v>
      </c>
      <c r="AH7" s="334" t="s">
        <v>601</v>
      </c>
    </row>
    <row r="8" spans="1:49" ht="18" customHeight="1" x14ac:dyDescent="0.2">
      <c r="B8" s="59" t="str">
        <f>IF(langue="e","United States","États-Unis")</f>
        <v>États-Unis</v>
      </c>
      <c r="C8" s="337">
        <v>5.9600449554791552</v>
      </c>
      <c r="D8" s="338">
        <v>5.7329533402431689</v>
      </c>
      <c r="E8" s="338">
        <v>5.0675002464341583</v>
      </c>
      <c r="F8" s="338">
        <v>5.1229249213348496</v>
      </c>
      <c r="G8" s="338">
        <v>4.7977288900993171</v>
      </c>
      <c r="H8" s="338">
        <v>4.3711075301462294</v>
      </c>
      <c r="I8" s="338">
        <v>4.051889637818288</v>
      </c>
      <c r="J8" s="338">
        <v>3.7265009793626604</v>
      </c>
      <c r="K8" s="338">
        <v>3.5313871599434239</v>
      </c>
      <c r="L8" s="338">
        <v>3.2730796339010793</v>
      </c>
      <c r="M8" s="338">
        <v>3.1418102245335882</v>
      </c>
      <c r="N8" s="338">
        <v>3.1457424423411742</v>
      </c>
      <c r="O8" s="338">
        <v>3.1352029011823683</v>
      </c>
      <c r="P8" s="338">
        <v>3.4159490835137301</v>
      </c>
      <c r="Q8" s="338">
        <v>3.7858086076590824</v>
      </c>
      <c r="R8" s="338">
        <v>3.9526054653383773</v>
      </c>
      <c r="S8" s="338">
        <v>3.9700263878518935</v>
      </c>
      <c r="T8" s="338">
        <v>4.1171385121272834</v>
      </c>
      <c r="U8" s="338">
        <v>4.1438285818634837</v>
      </c>
      <c r="V8" s="338">
        <v>4.9967006458024903</v>
      </c>
      <c r="W8" s="338">
        <v>5.2299590409211749</v>
      </c>
      <c r="X8" s="338">
        <v>4.7583370102097033</v>
      </c>
      <c r="Y8" s="338">
        <v>4.7216777363522846</v>
      </c>
      <c r="Z8" s="332">
        <v>4.3662268249350182</v>
      </c>
      <c r="AA8" s="332">
        <v>4.0282314992815396</v>
      </c>
      <c r="AB8" s="332">
        <v>3.7272457470763318</v>
      </c>
      <c r="AC8" s="332">
        <v>3.5196364469945367</v>
      </c>
      <c r="AD8" s="332">
        <v>3.5190853111710432</v>
      </c>
      <c r="AE8" s="332">
        <v>3.3115379963743923</v>
      </c>
      <c r="AF8" s="332">
        <v>3.299894611956578</v>
      </c>
      <c r="AG8" s="333">
        <v>3.4247766373505537</v>
      </c>
      <c r="AH8" s="334" t="s">
        <v>600</v>
      </c>
    </row>
    <row r="9" spans="1:49" ht="18" customHeight="1" x14ac:dyDescent="0.2">
      <c r="A9" s="15"/>
      <c r="B9" s="60" t="str">
        <f>IF(langue="e","NATO Total","Total OTAN")</f>
        <v>Total OTAN</v>
      </c>
      <c r="C9" s="343">
        <v>4.4284255794180289</v>
      </c>
      <c r="D9" s="344">
        <v>4.2706128339515503</v>
      </c>
      <c r="E9" s="344">
        <v>3.8364268052556194</v>
      </c>
      <c r="F9" s="344">
        <v>3.8039551068011885</v>
      </c>
      <c r="G9" s="344">
        <v>3.6252876726191201</v>
      </c>
      <c r="H9" s="344">
        <v>3.3550394413766709</v>
      </c>
      <c r="I9" s="344">
        <v>3.1103673398458409</v>
      </c>
      <c r="J9" s="344">
        <v>2.9324422309887486</v>
      </c>
      <c r="K9" s="344">
        <v>2.7910601233765227</v>
      </c>
      <c r="L9" s="344">
        <v>2.6485246189277061</v>
      </c>
      <c r="M9" s="344">
        <v>2.5671003124112839</v>
      </c>
      <c r="N9" s="344">
        <v>2.5418203389472729</v>
      </c>
      <c r="O9" s="344">
        <v>2.5145961566051183</v>
      </c>
      <c r="P9" s="344">
        <v>2.6386959716503466</v>
      </c>
      <c r="Q9" s="344">
        <v>2.814874124036038</v>
      </c>
      <c r="R9" s="344">
        <v>2.8650256059506649</v>
      </c>
      <c r="S9" s="344">
        <v>2.8624157448526044</v>
      </c>
      <c r="T9" s="344">
        <v>2.9043571277645199</v>
      </c>
      <c r="U9" s="344">
        <v>2.8711377858808245</v>
      </c>
      <c r="V9" s="344">
        <v>3.3052846795502271</v>
      </c>
      <c r="W9" s="344">
        <v>3.4410182743501401</v>
      </c>
      <c r="X9" s="344">
        <v>3.1760985468129563</v>
      </c>
      <c r="Y9" s="344">
        <v>3.1176477108422325</v>
      </c>
      <c r="Z9" s="331">
        <v>2.9341020599312517</v>
      </c>
      <c r="AA9" s="331">
        <v>2.7558810961772342</v>
      </c>
      <c r="AB9" s="331">
        <v>2.5856208215141394</v>
      </c>
      <c r="AC9" s="331">
        <v>2.4838006211706536</v>
      </c>
      <c r="AD9" s="331">
        <v>2.4892628804151156</v>
      </c>
      <c r="AE9" s="331">
        <v>2.4026355475942092</v>
      </c>
      <c r="AF9" s="331">
        <v>2.4199081216573157</v>
      </c>
      <c r="AG9" s="485">
        <v>2.5162523336346565</v>
      </c>
      <c r="AH9" s="334" t="s">
        <v>602</v>
      </c>
    </row>
    <row r="10" spans="1:49" ht="18" customHeight="1" thickBot="1" x14ac:dyDescent="0.25">
      <c r="A10" s="15"/>
      <c r="B10" s="61" t="str">
        <f>IF(langue="e","NATO Europe and Canada","Europe OTAN et Canada")</f>
        <v>Europe OTAN et Canada</v>
      </c>
      <c r="C10" s="345">
        <v>2.978540418288111</v>
      </c>
      <c r="D10" s="346">
        <v>2.899264373743212</v>
      </c>
      <c r="E10" s="346">
        <v>2.7290926136552818</v>
      </c>
      <c r="F10" s="346">
        <v>2.5911859531614119</v>
      </c>
      <c r="G10" s="346">
        <v>2.521543772547703</v>
      </c>
      <c r="H10" s="346">
        <v>2.3862588413132992</v>
      </c>
      <c r="I10" s="346">
        <v>2.2120486221432909</v>
      </c>
      <c r="J10" s="346">
        <v>2.1611477848202885</v>
      </c>
      <c r="K10" s="346">
        <v>2.0633018187079015</v>
      </c>
      <c r="L10" s="346">
        <v>2.0251346794272296</v>
      </c>
      <c r="M10" s="346">
        <v>2.0033687249787535</v>
      </c>
      <c r="N10" s="346">
        <v>1.9488576056026654</v>
      </c>
      <c r="O10" s="346">
        <v>1.9108806776707994</v>
      </c>
      <c r="P10" s="346">
        <v>1.8806037398310076</v>
      </c>
      <c r="Q10" s="346">
        <v>1.8538286262120938</v>
      </c>
      <c r="R10" s="347">
        <v>1.7977515335917422</v>
      </c>
      <c r="S10" s="346">
        <v>1.7641238955196117</v>
      </c>
      <c r="T10" s="346">
        <v>1.707960029526246</v>
      </c>
      <c r="U10" s="346">
        <v>1.6294044643287133</v>
      </c>
      <c r="V10" s="346">
        <v>1.6662760074503533</v>
      </c>
      <c r="W10" s="346">
        <v>1.6857199725281125</v>
      </c>
      <c r="X10" s="346">
        <v>1.6184706278113092</v>
      </c>
      <c r="Y10" s="346">
        <v>1.5483222011532465</v>
      </c>
      <c r="Z10" s="336">
        <v>1.5037713649440316</v>
      </c>
      <c r="AA10" s="336">
        <v>1.4729122736218814</v>
      </c>
      <c r="AB10" s="336">
        <v>1.4297511011039106</v>
      </c>
      <c r="AC10" s="336">
        <v>1.4258428771431244</v>
      </c>
      <c r="AD10" s="336">
        <v>1.4408576771568369</v>
      </c>
      <c r="AE10" s="336">
        <v>1.4822286555798987</v>
      </c>
      <c r="AF10" s="336">
        <v>1.5198489697537287</v>
      </c>
      <c r="AG10" s="486">
        <v>1.5715976594278382</v>
      </c>
      <c r="AH10" s="334" t="s">
        <v>603</v>
      </c>
    </row>
    <row r="11" spans="1:49" x14ac:dyDescent="0.2">
      <c r="A11" s="15"/>
      <c r="B11" s="15"/>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19"/>
      <c r="AC11" s="19"/>
      <c r="AD11" s="19"/>
      <c r="AE11" s="19"/>
      <c r="AF11" s="19"/>
      <c r="AG11" s="19"/>
      <c r="AH11" s="19"/>
      <c r="AI11" s="19"/>
      <c r="AJ11" s="19"/>
      <c r="AK11" s="19"/>
      <c r="AL11" s="19"/>
      <c r="AM11" s="19"/>
      <c r="AN11" s="19"/>
      <c r="AO11" s="19"/>
      <c r="AP11" s="19"/>
      <c r="AQ11" s="19"/>
      <c r="AR11" s="19"/>
      <c r="AS11" s="19"/>
      <c r="AT11" s="19"/>
      <c r="AU11" s="19"/>
      <c r="AV11" s="19"/>
      <c r="AW11" s="19"/>
    </row>
    <row r="12" spans="1:49" x14ac:dyDescent="0.2">
      <c r="A12" s="15"/>
      <c r="B12" s="1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9"/>
      <c r="AC12" s="19"/>
      <c r="AD12" s="19"/>
      <c r="AE12" s="19"/>
      <c r="AF12" s="19"/>
      <c r="AG12" s="19"/>
    </row>
    <row r="13" spans="1:49" ht="15.75" thickBot="1" x14ac:dyDescent="0.3">
      <c r="A13" s="15"/>
      <c r="B13" s="53" t="s">
        <v>502</v>
      </c>
      <c r="C13" s="188"/>
      <c r="D13" s="188"/>
      <c r="E13" s="188"/>
      <c r="F13" s="188"/>
      <c r="G13" s="188"/>
      <c r="H13" s="188"/>
      <c r="I13" s="188"/>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row>
    <row r="14" spans="1:49" s="10" customFormat="1" ht="25.5" customHeight="1" thickBot="1" x14ac:dyDescent="0.25">
      <c r="A14" s="13"/>
      <c r="B14" s="62" t="s">
        <v>471</v>
      </c>
      <c r="C14" s="63">
        <v>1989</v>
      </c>
      <c r="D14" s="63">
        <v>1990</v>
      </c>
      <c r="E14" s="63">
        <v>1991</v>
      </c>
      <c r="F14" s="63">
        <v>1992</v>
      </c>
      <c r="G14" s="63">
        <v>1993</v>
      </c>
      <c r="H14" s="63">
        <v>1994</v>
      </c>
      <c r="I14" s="63">
        <v>1995</v>
      </c>
      <c r="J14" s="63">
        <v>1996</v>
      </c>
      <c r="K14" s="63">
        <v>1997</v>
      </c>
      <c r="L14" s="63">
        <v>1998</v>
      </c>
      <c r="M14" s="63">
        <v>1999</v>
      </c>
      <c r="N14" s="63">
        <v>2000</v>
      </c>
      <c r="O14" s="63">
        <v>2001</v>
      </c>
      <c r="P14" s="63">
        <v>2002</v>
      </c>
      <c r="Q14" s="63">
        <v>2003</v>
      </c>
      <c r="R14" s="63">
        <v>2004</v>
      </c>
      <c r="S14" s="63">
        <v>2005</v>
      </c>
      <c r="T14" s="63">
        <v>2006</v>
      </c>
      <c r="U14" s="63">
        <v>2007</v>
      </c>
      <c r="V14" s="63">
        <v>2008</v>
      </c>
      <c r="W14" s="63">
        <v>2009</v>
      </c>
      <c r="X14" s="63">
        <v>2010</v>
      </c>
      <c r="Y14" s="187">
        <v>2011</v>
      </c>
      <c r="Z14" s="187">
        <v>2012</v>
      </c>
      <c r="AA14" s="187">
        <v>2013</v>
      </c>
      <c r="AB14" s="187">
        <v>2014</v>
      </c>
      <c r="AC14" s="187">
        <v>2015</v>
      </c>
      <c r="AD14" s="187">
        <v>2016</v>
      </c>
      <c r="AE14" s="187">
        <v>2017</v>
      </c>
      <c r="AF14" s="187">
        <v>2018</v>
      </c>
      <c r="AG14" s="57" t="s">
        <v>501</v>
      </c>
    </row>
    <row r="15" spans="1:49" ht="18" customHeight="1" thickBot="1" x14ac:dyDescent="0.25">
      <c r="A15" s="15"/>
      <c r="B15" s="17" t="str">
        <f>IF(langue="e","NATO Europe and Canada","Europe OTAN et Canada")</f>
        <v>Europe OTAN et Canada</v>
      </c>
      <c r="C15" s="64">
        <v>303.07599123164113</v>
      </c>
      <c r="D15" s="65">
        <v>303.41261857272832</v>
      </c>
      <c r="E15" s="65">
        <v>297.43921715769523</v>
      </c>
      <c r="F15" s="65">
        <v>285.99899617008845</v>
      </c>
      <c r="G15" s="65">
        <v>279.31378654815541</v>
      </c>
      <c r="H15" s="65">
        <v>271.50119655624161</v>
      </c>
      <c r="I15" s="65">
        <v>258.25909879806977</v>
      </c>
      <c r="J15" s="65">
        <v>257.19350315522257</v>
      </c>
      <c r="K15" s="65">
        <v>253.41900844584134</v>
      </c>
      <c r="L15" s="65">
        <v>255.94332826557232</v>
      </c>
      <c r="M15" s="65">
        <v>269.88804975055371</v>
      </c>
      <c r="N15" s="65">
        <v>273.11492352968315</v>
      </c>
      <c r="O15" s="65">
        <v>272.98815964148287</v>
      </c>
      <c r="P15" s="65">
        <v>272.62316652632035</v>
      </c>
      <c r="Q15" s="65">
        <v>272.39065309609623</v>
      </c>
      <c r="R15" s="66">
        <v>276.55674154485342</v>
      </c>
      <c r="S15" s="65">
        <v>278.0120349958957</v>
      </c>
      <c r="T15" s="65">
        <v>278.27572327414106</v>
      </c>
      <c r="U15" s="65">
        <v>273.45543064668402</v>
      </c>
      <c r="V15" s="65">
        <v>281.18078187419377</v>
      </c>
      <c r="W15" s="66">
        <v>273.80465695713173</v>
      </c>
      <c r="X15" s="65">
        <v>268.73075680313377</v>
      </c>
      <c r="Y15" s="65">
        <v>262.69307982313012</v>
      </c>
      <c r="Z15" s="65">
        <v>255.54973387782803</v>
      </c>
      <c r="AA15" s="65">
        <v>252.4898948059429</v>
      </c>
      <c r="AB15" s="65">
        <v>250.0758765220007</v>
      </c>
      <c r="AC15" s="65">
        <v>254.3465667628931</v>
      </c>
      <c r="AD15" s="65">
        <v>261.90236789773712</v>
      </c>
      <c r="AE15" s="65">
        <v>276.86047089861381</v>
      </c>
      <c r="AF15" s="370">
        <v>289.10028179672855</v>
      </c>
      <c r="AG15" s="371">
        <v>302.36102153014554</v>
      </c>
      <c r="AH15" s="334" t="s">
        <v>604</v>
      </c>
    </row>
    <row r="16" spans="1:49" ht="13.5" thickBot="1" x14ac:dyDescent="0.25">
      <c r="A16" s="15"/>
      <c r="B16" s="15"/>
      <c r="C16" s="348"/>
      <c r="D16" s="348"/>
      <c r="E16" s="348"/>
      <c r="F16" s="348"/>
      <c r="G16" s="348"/>
      <c r="H16" s="348"/>
      <c r="I16" s="348"/>
      <c r="J16" s="348"/>
      <c r="K16" s="348"/>
      <c r="L16" s="348"/>
      <c r="M16" s="349"/>
      <c r="N16" s="348"/>
      <c r="O16" s="348"/>
      <c r="P16" s="348"/>
      <c r="Q16" s="348"/>
      <c r="R16" s="349"/>
      <c r="S16" s="348"/>
      <c r="T16" s="348"/>
      <c r="U16" s="348"/>
      <c r="V16" s="348"/>
      <c r="W16" s="349"/>
      <c r="X16" s="348"/>
      <c r="Y16" s="348"/>
      <c r="Z16" s="348"/>
      <c r="AA16" s="348"/>
      <c r="AB16" s="348"/>
      <c r="AC16" s="348"/>
      <c r="AD16" s="348"/>
      <c r="AE16" s="348"/>
      <c r="AF16" s="348"/>
    </row>
    <row r="17" spans="1:49" x14ac:dyDescent="0.2">
      <c r="A17" s="15"/>
      <c r="B17" s="15"/>
      <c r="C17" s="15">
        <f>C15/1000</f>
        <v>0.30307599123164114</v>
      </c>
      <c r="D17" s="15">
        <f t="shared" ref="D17:AG17" si="0">D15/1000</f>
        <v>0.30341261857272833</v>
      </c>
      <c r="E17" s="15">
        <f t="shared" si="0"/>
        <v>0.29743921715769522</v>
      </c>
      <c r="F17" s="15">
        <f t="shared" si="0"/>
        <v>0.28599899617008845</v>
      </c>
      <c r="G17" s="15">
        <f t="shared" si="0"/>
        <v>0.27931378654815542</v>
      </c>
      <c r="H17" s="15">
        <f t="shared" si="0"/>
        <v>0.27150119655624161</v>
      </c>
      <c r="I17" s="15">
        <f t="shared" si="0"/>
        <v>0.2582590987980698</v>
      </c>
      <c r="J17" s="15">
        <f t="shared" si="0"/>
        <v>0.25719350315522255</v>
      </c>
      <c r="K17" s="15">
        <f t="shared" si="0"/>
        <v>0.25341900844584136</v>
      </c>
      <c r="L17" s="15">
        <f t="shared" si="0"/>
        <v>0.25594332826557231</v>
      </c>
      <c r="M17" s="15">
        <f t="shared" si="0"/>
        <v>0.26988804975055369</v>
      </c>
      <c r="N17" s="15">
        <f t="shared" si="0"/>
        <v>0.27311492352968314</v>
      </c>
      <c r="O17" s="15">
        <f t="shared" si="0"/>
        <v>0.27298815964148287</v>
      </c>
      <c r="P17" s="15">
        <f t="shared" si="0"/>
        <v>0.27262316652632035</v>
      </c>
      <c r="Q17" s="15">
        <f t="shared" si="0"/>
        <v>0.27239065309609622</v>
      </c>
      <c r="R17" s="15">
        <f t="shared" si="0"/>
        <v>0.27655674154485343</v>
      </c>
      <c r="S17" s="15">
        <f t="shared" si="0"/>
        <v>0.27801203499589572</v>
      </c>
      <c r="T17" s="15">
        <f t="shared" si="0"/>
        <v>0.27827572327414107</v>
      </c>
      <c r="U17" s="15">
        <f t="shared" si="0"/>
        <v>0.27345543064668404</v>
      </c>
      <c r="V17" s="15">
        <f t="shared" si="0"/>
        <v>0.28118078187419376</v>
      </c>
      <c r="W17" s="15">
        <f t="shared" si="0"/>
        <v>0.27380465695713174</v>
      </c>
      <c r="X17" s="15">
        <f t="shared" si="0"/>
        <v>0.2687307568031338</v>
      </c>
      <c r="Y17" s="15">
        <f t="shared" si="0"/>
        <v>0.26269307982313012</v>
      </c>
      <c r="Z17" s="15">
        <f t="shared" si="0"/>
        <v>0.25554973387782803</v>
      </c>
      <c r="AA17" s="15">
        <f t="shared" si="0"/>
        <v>0.25248989480594292</v>
      </c>
      <c r="AB17" s="15">
        <f t="shared" si="0"/>
        <v>0.2500758765220007</v>
      </c>
      <c r="AC17" s="15">
        <f t="shared" si="0"/>
        <v>0.25434656676289308</v>
      </c>
      <c r="AD17" s="15">
        <f t="shared" si="0"/>
        <v>0.26190236789773713</v>
      </c>
      <c r="AE17" s="15">
        <f t="shared" si="0"/>
        <v>0.27686047089861382</v>
      </c>
      <c r="AF17" s="15">
        <f t="shared" si="0"/>
        <v>0.28910028179672853</v>
      </c>
      <c r="AG17" s="15">
        <f t="shared" si="0"/>
        <v>0.30236102153014555</v>
      </c>
      <c r="AH17" s="193"/>
    </row>
    <row r="18" spans="1:49" x14ac:dyDescent="0.2">
      <c r="A18" s="15"/>
      <c r="C18" s="15"/>
      <c r="D18" s="15"/>
      <c r="E18" s="15"/>
      <c r="F18" s="15"/>
      <c r="G18" s="15"/>
      <c r="H18" s="15"/>
      <c r="I18" s="15"/>
      <c r="X18" s="19"/>
      <c r="Y18" s="19"/>
      <c r="Z18" s="19"/>
      <c r="AA18" s="19"/>
      <c r="AB18" s="19"/>
      <c r="AC18" s="19"/>
      <c r="AD18" s="19"/>
      <c r="AE18" s="19"/>
      <c r="AF18" s="19"/>
      <c r="AG18" s="19"/>
    </row>
    <row r="19" spans="1:49" x14ac:dyDescent="0.2">
      <c r="A19" s="15"/>
      <c r="C19" s="18"/>
      <c r="D19" s="18"/>
      <c r="E19" s="18"/>
      <c r="F19" s="18"/>
      <c r="G19" s="18"/>
      <c r="H19" s="18"/>
      <c r="I19" s="18"/>
      <c r="J19" s="19"/>
      <c r="K19" s="19"/>
      <c r="L19" s="19"/>
      <c r="M19" s="19"/>
      <c r="N19" s="19"/>
      <c r="O19" s="19"/>
      <c r="P19" s="19"/>
      <c r="Q19" s="19"/>
      <c r="R19" s="19"/>
      <c r="S19" s="19"/>
      <c r="T19" s="19"/>
      <c r="U19" s="19"/>
      <c r="V19" s="19"/>
      <c r="W19" s="19"/>
      <c r="X19" s="19"/>
      <c r="Y19" s="19"/>
      <c r="Z19" s="19"/>
      <c r="AF19" s="15"/>
    </row>
    <row r="20" spans="1:49" x14ac:dyDescent="0.2">
      <c r="A20" s="15"/>
      <c r="C20" s="18"/>
      <c r="D20" s="18"/>
      <c r="E20" s="18"/>
      <c r="F20" s="18"/>
      <c r="G20" s="18"/>
      <c r="H20" s="18"/>
      <c r="I20" s="18"/>
      <c r="J20" s="18"/>
      <c r="K20" s="18"/>
      <c r="L20" s="18"/>
      <c r="M20" s="18"/>
      <c r="N20" s="18"/>
      <c r="O20" s="18"/>
      <c r="P20" s="18"/>
      <c r="Q20" s="18"/>
      <c r="R20" s="18"/>
      <c r="S20" s="18"/>
      <c r="T20" s="18"/>
      <c r="U20" s="18"/>
      <c r="V20" s="18"/>
      <c r="W20" s="18"/>
      <c r="X20" s="183"/>
      <c r="Y20" s="183"/>
      <c r="Z20" s="183"/>
      <c r="AA20" s="183"/>
      <c r="AB20" s="183"/>
      <c r="AC20" s="183"/>
      <c r="AD20" s="183"/>
      <c r="AE20" s="183"/>
      <c r="AF20" s="13"/>
    </row>
    <row r="21" spans="1:49" x14ac:dyDescent="0.2">
      <c r="A21" s="15"/>
      <c r="B21" s="15"/>
      <c r="C21" s="15"/>
      <c r="D21" s="15"/>
      <c r="E21" s="15"/>
      <c r="F21" s="15"/>
      <c r="G21" s="15"/>
      <c r="H21" s="15"/>
      <c r="I21" s="15"/>
    </row>
    <row r="22" spans="1:49" x14ac:dyDescent="0.2">
      <c r="A22" s="15"/>
      <c r="B22" s="15"/>
      <c r="C22" s="15"/>
      <c r="D22" s="15"/>
      <c r="E22" s="15"/>
      <c r="F22" s="15"/>
      <c r="G22" s="15"/>
      <c r="H22" s="15"/>
      <c r="I22" s="15"/>
    </row>
    <row r="23" spans="1:49" x14ac:dyDescent="0.2">
      <c r="A23" s="15"/>
      <c r="B23" s="15"/>
      <c r="C23" s="15"/>
      <c r="D23" s="15"/>
      <c r="E23" s="15"/>
      <c r="F23" s="15"/>
      <c r="G23" s="15"/>
      <c r="H23" s="15"/>
      <c r="I23" s="15"/>
      <c r="AC23" s="54"/>
      <c r="AD23" s="54"/>
    </row>
    <row r="24" spans="1:49" x14ac:dyDescent="0.2">
      <c r="A24" s="15"/>
      <c r="B24" s="15"/>
      <c r="C24" s="15"/>
      <c r="D24" s="15"/>
      <c r="E24" s="15"/>
      <c r="F24" s="15"/>
      <c r="G24" s="15"/>
      <c r="H24" s="15"/>
      <c r="I24" s="15"/>
      <c r="AC24" s="54"/>
      <c r="AD24" s="54"/>
      <c r="AE24" s="54"/>
    </row>
    <row r="25" spans="1:49" ht="13.5" thickBot="1" x14ac:dyDescent="0.25">
      <c r="A25" s="15"/>
      <c r="B25" s="500" t="s">
        <v>469</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row>
    <row r="26" spans="1:49" x14ac:dyDescent="0.2">
      <c r="A26" s="15"/>
      <c r="B26" s="15"/>
      <c r="C26" s="15"/>
      <c r="D26" s="15"/>
      <c r="E26" s="15"/>
      <c r="F26" s="15"/>
      <c r="G26" s="15"/>
      <c r="H26" s="15"/>
      <c r="I26" s="15"/>
      <c r="Z26" s="67" t="s">
        <v>503</v>
      </c>
      <c r="AB26" s="16">
        <v>2014</v>
      </c>
      <c r="AC26" s="16">
        <v>2015</v>
      </c>
      <c r="AD26" s="16">
        <v>2016</v>
      </c>
      <c r="AE26" s="16">
        <v>2017</v>
      </c>
      <c r="AF26" s="16">
        <v>2018</v>
      </c>
      <c r="AG26" s="16" t="s">
        <v>501</v>
      </c>
    </row>
    <row r="27" spans="1:49" x14ac:dyDescent="0.2">
      <c r="A27" s="15"/>
      <c r="B27" s="15"/>
      <c r="C27" s="15"/>
      <c r="D27" s="15"/>
      <c r="E27" s="15"/>
      <c r="F27" s="15"/>
      <c r="G27" s="15"/>
      <c r="H27" s="15"/>
      <c r="I27" s="15"/>
      <c r="Z27" s="11" t="s">
        <v>504</v>
      </c>
      <c r="AB27" s="184">
        <f>AB15</f>
        <v>250.0758765220007</v>
      </c>
      <c r="AC27" s="184">
        <f t="shared" ref="AC27" si="1">AC15</f>
        <v>254.3465667628931</v>
      </c>
      <c r="AD27" s="184">
        <f>AD15</f>
        <v>261.90236789773712</v>
      </c>
      <c r="AE27" s="184">
        <f>AE15</f>
        <v>276.86047089861381</v>
      </c>
      <c r="AF27" s="184">
        <f>AF15</f>
        <v>289.10028179672855</v>
      </c>
      <c r="AG27" s="192">
        <f>AG15</f>
        <v>302.36102153014554</v>
      </c>
    </row>
    <row r="28" spans="1:49" x14ac:dyDescent="0.2">
      <c r="A28" s="15"/>
      <c r="B28" s="15"/>
      <c r="C28" s="15"/>
      <c r="D28" s="15"/>
      <c r="E28" s="15"/>
      <c r="F28" s="15"/>
      <c r="G28" s="15"/>
      <c r="H28" s="15"/>
      <c r="I28" s="15"/>
      <c r="Z28" s="11" t="s">
        <v>505</v>
      </c>
      <c r="AB28" s="68"/>
      <c r="AC28" s="185">
        <f>AC27-AB27</f>
        <v>4.2706902408924066</v>
      </c>
      <c r="AD28" s="185">
        <f>AD27-AC27</f>
        <v>7.5558011348440175</v>
      </c>
      <c r="AE28" s="185">
        <f>AE27-AD27</f>
        <v>14.95810300087669</v>
      </c>
      <c r="AF28" s="185">
        <f>AF27-AE27</f>
        <v>12.23981089811474</v>
      </c>
      <c r="AG28" s="185">
        <f>AG27-AF27</f>
        <v>13.260739733416983</v>
      </c>
    </row>
    <row r="29" spans="1:49" x14ac:dyDescent="0.2">
      <c r="A29" s="15"/>
      <c r="B29" s="15"/>
      <c r="C29" s="15"/>
      <c r="D29" s="15"/>
      <c r="E29" s="15"/>
      <c r="F29" s="15"/>
      <c r="G29" s="15"/>
      <c r="H29" s="15"/>
      <c r="I29" s="15"/>
      <c r="Z29" s="11" t="s">
        <v>506</v>
      </c>
      <c r="AB29" s="68"/>
      <c r="AC29" s="185">
        <f>AC15-$AB$15</f>
        <v>4.2706902408924066</v>
      </c>
      <c r="AD29" s="185">
        <f>AD15-$AB$15</f>
        <v>11.826491375736424</v>
      </c>
      <c r="AE29" s="185">
        <f>AE15-$AB$15</f>
        <v>26.784594376613114</v>
      </c>
      <c r="AF29" s="185">
        <f>AF15-$AB$15</f>
        <v>39.024405274727854</v>
      </c>
      <c r="AG29" s="185">
        <f>AG15-$AB$15</f>
        <v>52.285145008144838</v>
      </c>
      <c r="AH29" s="191"/>
    </row>
    <row r="30" spans="1:49" x14ac:dyDescent="0.2">
      <c r="A30" s="15"/>
      <c r="B30" s="15"/>
      <c r="C30" s="15"/>
      <c r="D30" s="15"/>
      <c r="E30" s="15"/>
      <c r="F30" s="15"/>
      <c r="G30" s="15"/>
      <c r="H30" s="15"/>
      <c r="I30" s="15"/>
      <c r="Z30" s="11" t="s">
        <v>507</v>
      </c>
      <c r="AB30" s="68"/>
      <c r="AC30" s="185">
        <f>AC15-$AB$15</f>
        <v>4.2706902408924066</v>
      </c>
      <c r="AD30" s="185">
        <f>AC15-$AB$15+(AD15-$AB$15)</f>
        <v>16.097181616628831</v>
      </c>
      <c r="AE30" s="185">
        <f>AC15-$AB$15+(AD15-$AB$15)+(AE15-$AB$15)</f>
        <v>42.881775993241945</v>
      </c>
      <c r="AF30" s="185">
        <f>AC15-$AB$15+(AD15-$AB$15)+(AE15-$AB$15)+(AF15-$AB$15)</f>
        <v>81.906181267969799</v>
      </c>
      <c r="AG30" s="185">
        <f>AC15-$AB$15+(AD15-$AB$15)+(AE15-$AB$15)+(AF15-$AB$15)+(AG15-$AB$15)</f>
        <v>134.19132627611464</v>
      </c>
    </row>
    <row r="31" spans="1:49"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6" spans="3:43" x14ac:dyDescent="0.2">
      <c r="C36" s="11" t="s">
        <v>471</v>
      </c>
      <c r="D36" s="11">
        <v>1980</v>
      </c>
      <c r="E36" s="11">
        <v>1981</v>
      </c>
      <c r="F36" s="11">
        <v>1982</v>
      </c>
      <c r="G36" s="11">
        <v>1983</v>
      </c>
      <c r="H36" s="11">
        <v>1984</v>
      </c>
      <c r="I36" s="11">
        <v>1985</v>
      </c>
      <c r="J36" s="11">
        <v>1986</v>
      </c>
      <c r="K36" s="11">
        <v>1987</v>
      </c>
      <c r="L36" s="11">
        <v>1988</v>
      </c>
      <c r="M36" s="11">
        <v>1989</v>
      </c>
      <c r="N36" s="11">
        <v>1990</v>
      </c>
      <c r="O36" s="11">
        <v>1991</v>
      </c>
      <c r="P36" s="11">
        <v>1992</v>
      </c>
      <c r="Q36" s="11">
        <v>1993</v>
      </c>
      <c r="R36" s="11">
        <v>1994</v>
      </c>
      <c r="S36" s="11">
        <v>1995</v>
      </c>
      <c r="T36" s="11">
        <v>1996</v>
      </c>
      <c r="U36" s="11">
        <v>1997</v>
      </c>
      <c r="V36" s="11">
        <v>1998</v>
      </c>
      <c r="W36" s="11">
        <v>1999</v>
      </c>
      <c r="X36" s="11">
        <v>2000</v>
      </c>
      <c r="Y36" s="11">
        <v>2001</v>
      </c>
      <c r="Z36" s="11">
        <v>2002</v>
      </c>
      <c r="AA36" s="11">
        <v>2003</v>
      </c>
      <c r="AB36" s="11">
        <v>2004</v>
      </c>
      <c r="AC36" s="11">
        <v>2005</v>
      </c>
      <c r="AD36" s="11">
        <v>2006</v>
      </c>
      <c r="AE36" s="11">
        <v>2007</v>
      </c>
      <c r="AF36" s="11">
        <v>2008</v>
      </c>
      <c r="AG36" s="11">
        <v>2009</v>
      </c>
      <c r="AH36" s="11">
        <v>2010</v>
      </c>
      <c r="AI36" s="11">
        <v>2011</v>
      </c>
      <c r="AJ36" s="11">
        <v>2012</v>
      </c>
      <c r="AK36" s="11">
        <v>2013</v>
      </c>
      <c r="AL36" s="11">
        <v>2014</v>
      </c>
      <c r="AM36" s="11">
        <v>2015</v>
      </c>
      <c r="AN36" s="11">
        <v>2016</v>
      </c>
      <c r="AO36" s="11">
        <v>2017</v>
      </c>
      <c r="AP36" s="11">
        <v>2018</v>
      </c>
      <c r="AQ36" s="11">
        <v>2019</v>
      </c>
    </row>
    <row r="37" spans="3:43" x14ac:dyDescent="0.2">
      <c r="C37" s="11" t="s">
        <v>596</v>
      </c>
      <c r="D37" s="11">
        <v>3.574605001963429</v>
      </c>
      <c r="E37" s="11">
        <v>3.6645000788148616</v>
      </c>
      <c r="F37" s="11">
        <v>3.6122660458400397</v>
      </c>
      <c r="G37" s="11">
        <v>3.5714284767886872</v>
      </c>
      <c r="H37" s="11">
        <v>3.5336727632998794</v>
      </c>
      <c r="I37" s="11">
        <v>3.4788294826134463</v>
      </c>
      <c r="J37" s="11">
        <v>3.3609258781112143</v>
      </c>
      <c r="K37" s="11">
        <v>3.3269605005397169</v>
      </c>
      <c r="L37" s="11">
        <v>3.1655160774782178</v>
      </c>
      <c r="M37" s="11">
        <v>3.0830095878327595</v>
      </c>
      <c r="N37" s="11">
        <v>2.9914131383748517</v>
      </c>
      <c r="O37" s="11">
        <v>2.8099734049906613</v>
      </c>
      <c r="P37" s="11">
        <v>2.6605634396835707</v>
      </c>
      <c r="Q37" s="11">
        <v>2.5901650468556663</v>
      </c>
      <c r="R37" s="11">
        <v>2.4563144304892104</v>
      </c>
      <c r="S37" s="11">
        <v>2.2790827972328955</v>
      </c>
      <c r="T37" s="11">
        <v>2.2375443610988541</v>
      </c>
      <c r="U37" s="11">
        <v>2.144569609664694</v>
      </c>
      <c r="V37" s="11">
        <v>2.1045087653547547</v>
      </c>
      <c r="W37" s="11">
        <v>2.0759666812170785</v>
      </c>
      <c r="X37" s="11">
        <v>2.0274108320656934</v>
      </c>
      <c r="Y37" s="11">
        <v>1.9823063001260781</v>
      </c>
      <c r="Z37" s="11">
        <v>1.9538089440189088</v>
      </c>
      <c r="AA37" s="11">
        <v>1.9241118991798478</v>
      </c>
      <c r="AB37" s="11">
        <v>1.8624305050313632</v>
      </c>
      <c r="AC37" s="11">
        <v>1.8253476947682827</v>
      </c>
      <c r="AD37" s="11">
        <v>1.7621530103383316</v>
      </c>
      <c r="AE37" s="11">
        <v>1.6688321037335871</v>
      </c>
      <c r="AF37" s="11">
        <v>1.7044259714146361</v>
      </c>
      <c r="AG37" s="11">
        <v>1.7156288154968335</v>
      </c>
      <c r="AH37" s="11">
        <v>1.6638240548410943</v>
      </c>
      <c r="AI37" s="11">
        <v>1.5807128105792139</v>
      </c>
      <c r="AJ37" s="11">
        <v>1.5453295399977824</v>
      </c>
      <c r="AK37" s="11">
        <v>1.5202755951747664</v>
      </c>
      <c r="AL37" s="11">
        <v>1.4710905984081686</v>
      </c>
      <c r="AM37" s="11">
        <v>1.4453553887894885</v>
      </c>
      <c r="AN37" s="11">
        <v>1.4642324968379405</v>
      </c>
      <c r="AO37" s="11">
        <v>1.4849387458039016</v>
      </c>
      <c r="AP37" s="11">
        <v>1.5271189215512586</v>
      </c>
      <c r="AQ37" s="11" t="s">
        <v>0</v>
      </c>
    </row>
    <row r="38" spans="3:43" x14ac:dyDescent="0.2">
      <c r="C38" s="11" t="s">
        <v>597</v>
      </c>
      <c r="D38" s="11">
        <v>5.5888935487483415</v>
      </c>
      <c r="E38" s="11">
        <v>5.7067848874957106</v>
      </c>
      <c r="F38" s="11">
        <v>6.1683433384549584</v>
      </c>
      <c r="G38" s="11">
        <v>6.3132890282855127</v>
      </c>
      <c r="H38" s="11">
        <v>6.1318740094709163</v>
      </c>
      <c r="I38" s="11">
        <v>6.2922811223964379</v>
      </c>
      <c r="J38" s="11">
        <v>6.4238737044821281</v>
      </c>
      <c r="K38" s="11">
        <v>6.191572876530139</v>
      </c>
      <c r="L38" s="11">
        <v>5.8489123766416853</v>
      </c>
      <c r="M38" s="11">
        <v>5.622724805776028</v>
      </c>
      <c r="N38" s="11">
        <v>5.4214028894842876</v>
      </c>
      <c r="O38" s="11">
        <v>4.8064617950177695</v>
      </c>
      <c r="P38" s="11">
        <v>4.8633587553526363</v>
      </c>
      <c r="Q38" s="11">
        <v>4.5603712724947574</v>
      </c>
      <c r="R38" s="11">
        <v>4.1556507767205755</v>
      </c>
      <c r="S38" s="11">
        <v>3.8502060285679169</v>
      </c>
      <c r="T38" s="11">
        <v>3.5415595404324538</v>
      </c>
      <c r="U38" s="11">
        <v>3.350630591219852</v>
      </c>
      <c r="V38" s="11">
        <v>3.1125999223244234</v>
      </c>
      <c r="W38" s="11">
        <v>2.9938944408264101</v>
      </c>
      <c r="X38" s="11">
        <v>2.9873380709981436</v>
      </c>
      <c r="Y38" s="11">
        <v>2.9795629364403338</v>
      </c>
      <c r="Z38" s="11">
        <v>3.2337011468834738</v>
      </c>
      <c r="AA38" s="11">
        <v>3.5766975746898257</v>
      </c>
      <c r="AB38" s="11">
        <v>3.7311693821769927</v>
      </c>
      <c r="AC38" s="11">
        <v>3.7483307553331171</v>
      </c>
      <c r="AD38" s="11">
        <v>3.8855840960279462</v>
      </c>
      <c r="AE38" s="11">
        <v>3.91602601060533</v>
      </c>
      <c r="AF38" s="11">
        <v>4.703500690554054</v>
      </c>
      <c r="AG38" s="11">
        <v>4.9286250298727197</v>
      </c>
      <c r="AH38" s="11">
        <v>4.4743567338138632</v>
      </c>
      <c r="AI38" s="11">
        <v>4.4424065298114535</v>
      </c>
      <c r="AJ38" s="11">
        <v>4.105659572714802</v>
      </c>
      <c r="AK38" s="11">
        <v>3.7849915056935708</v>
      </c>
      <c r="AL38" s="11">
        <v>3.5088550495210837</v>
      </c>
      <c r="AM38" s="11">
        <v>3.3371614757353174</v>
      </c>
      <c r="AN38" s="11">
        <v>3.3340189512554232</v>
      </c>
      <c r="AO38" s="11">
        <v>3.1635923363343523</v>
      </c>
      <c r="AP38" s="11">
        <v>3.1427314374358239</v>
      </c>
      <c r="AQ38" s="11">
        <v>3.25893527588285</v>
      </c>
    </row>
    <row r="39" spans="3:43" x14ac:dyDescent="0.2">
      <c r="C39" s="11" t="s">
        <v>598</v>
      </c>
      <c r="D39" s="11">
        <v>4.6418742283857606</v>
      </c>
      <c r="E39" s="11">
        <v>4.7576001264038155</v>
      </c>
      <c r="F39" s="11">
        <v>4.9128895064747686</v>
      </c>
      <c r="G39" s="11">
        <v>4.9825004001394486</v>
      </c>
      <c r="H39" s="11">
        <v>4.8985299083490847</v>
      </c>
      <c r="I39" s="11">
        <v>4.9663747465326544</v>
      </c>
      <c r="J39" s="11">
        <v>4.9838287956435581</v>
      </c>
      <c r="K39" s="11">
        <v>4.8473029326880974</v>
      </c>
      <c r="L39" s="11">
        <v>4.5891663471039736</v>
      </c>
      <c r="M39" s="11">
        <v>4.4303896913325609</v>
      </c>
      <c r="N39" s="11">
        <v>4.272547038252875</v>
      </c>
      <c r="O39" s="11">
        <v>3.8382582953654309</v>
      </c>
      <c r="P39" s="11">
        <v>3.8059029928823422</v>
      </c>
      <c r="Q39" s="11">
        <v>3.6270789735907423</v>
      </c>
      <c r="R39" s="11">
        <v>3.3568493273086868</v>
      </c>
      <c r="S39" s="11">
        <v>3.1119699372847052</v>
      </c>
      <c r="T39" s="11">
        <v>2.9340168096677419</v>
      </c>
      <c r="U39" s="11">
        <v>2.7925540516487257</v>
      </c>
      <c r="V39" s="11">
        <v>2.6500606609183466</v>
      </c>
      <c r="W39" s="11">
        <v>2.5685413773589394</v>
      </c>
      <c r="X39" s="11">
        <v>2.5431780794498553</v>
      </c>
      <c r="Y39" s="11">
        <v>2.5159468787087356</v>
      </c>
      <c r="Z39" s="11">
        <v>2.6402792883863007</v>
      </c>
      <c r="AA39" s="11">
        <v>2.8163527310912024</v>
      </c>
      <c r="AB39" s="11">
        <v>2.8664665032088337</v>
      </c>
      <c r="AC39" s="11">
        <v>2.8637070678604752</v>
      </c>
      <c r="AD39" s="11">
        <v>2.9055914561525515</v>
      </c>
      <c r="AE39" s="11">
        <v>2.8723811248235021</v>
      </c>
      <c r="AF39" s="11">
        <v>3.3065271462978219</v>
      </c>
      <c r="AG39" s="11">
        <v>3.4423479582557519</v>
      </c>
      <c r="AH39" s="11">
        <v>3.1773831329519866</v>
      </c>
      <c r="AI39" s="11">
        <v>3.1189147029187585</v>
      </c>
      <c r="AJ39" s="11">
        <v>2.935359081405764</v>
      </c>
      <c r="AK39" s="11">
        <v>2.7561681341214892</v>
      </c>
      <c r="AL39" s="11">
        <v>2.5857586525808509</v>
      </c>
      <c r="AM39" s="11">
        <v>2.4828963990009378</v>
      </c>
      <c r="AN39" s="11">
        <v>2.4876843336414192</v>
      </c>
      <c r="AO39" s="11">
        <v>2.4018907809470451</v>
      </c>
      <c r="AP39" s="11">
        <v>2.4133133974450951</v>
      </c>
      <c r="AQ39" s="11" t="s">
        <v>0</v>
      </c>
    </row>
    <row r="40" spans="3:43" x14ac:dyDescent="0.2">
      <c r="C40" s="11" t="s">
        <v>599</v>
      </c>
      <c r="D40" s="11">
        <v>3.4152044209967851</v>
      </c>
      <c r="E40" s="11">
        <v>3.496499952796436</v>
      </c>
      <c r="F40" s="11">
        <v>3.4800735898698285</v>
      </c>
      <c r="G40" s="11">
        <v>3.4487500713531496</v>
      </c>
      <c r="H40" s="11">
        <v>3.4122644673161728</v>
      </c>
      <c r="I40" s="11">
        <v>3.3561825415192965</v>
      </c>
      <c r="J40" s="11">
        <v>3.2507164797979278</v>
      </c>
      <c r="K40" s="11">
        <v>3.2150227893574357</v>
      </c>
      <c r="L40" s="11">
        <v>3.0612462957998456</v>
      </c>
      <c r="M40" s="11">
        <v>2.9823638281223421</v>
      </c>
      <c r="N40" s="11">
        <v>2.9030124292501465</v>
      </c>
      <c r="O40" s="11">
        <v>2.7325715047667991</v>
      </c>
      <c r="P40" s="11">
        <v>2.5949248856546956</v>
      </c>
      <c r="Q40" s="11">
        <v>2.5250214160763269</v>
      </c>
      <c r="R40" s="11">
        <v>2.3897943816563183</v>
      </c>
      <c r="S40" s="11">
        <v>2.2151802787232655</v>
      </c>
      <c r="T40" s="11">
        <v>2.1642518017085446</v>
      </c>
      <c r="U40" s="11">
        <v>2.0662643124288507</v>
      </c>
      <c r="V40" s="11">
        <v>2.0282038980006512</v>
      </c>
      <c r="W40" s="11">
        <v>2.006223327109951</v>
      </c>
      <c r="X40" s="11">
        <v>1.9515484477007352</v>
      </c>
      <c r="Y40" s="11">
        <v>1.9135453588134015</v>
      </c>
      <c r="Z40" s="11">
        <v>1.8837313413047336</v>
      </c>
      <c r="AA40" s="11">
        <v>1.8567707806820264</v>
      </c>
      <c r="AB40" s="11">
        <v>1.8006064260840033</v>
      </c>
      <c r="AC40" s="11">
        <v>1.7666956771119506</v>
      </c>
      <c r="AD40" s="11">
        <v>1.7104120110936738</v>
      </c>
      <c r="AE40" s="11">
        <v>1.6318608991154793</v>
      </c>
      <c r="AF40" s="11">
        <v>1.6687224447392262</v>
      </c>
      <c r="AG40" s="11">
        <v>1.688354334827411</v>
      </c>
      <c r="AH40" s="11">
        <v>1.6210198197773098</v>
      </c>
      <c r="AI40" s="11">
        <v>1.5508287735888329</v>
      </c>
      <c r="AJ40" s="11">
        <v>1.5062838333547615</v>
      </c>
      <c r="AK40" s="11">
        <v>1.4734887450504288</v>
      </c>
      <c r="AL40" s="11">
        <v>1.4300284830940682</v>
      </c>
      <c r="AM40" s="11">
        <v>1.4240151219463553</v>
      </c>
      <c r="AN40" s="11">
        <v>1.4376720994912404</v>
      </c>
      <c r="AO40" s="11">
        <v>1.4807296955838345</v>
      </c>
      <c r="AP40" s="11">
        <v>1.506508220546132</v>
      </c>
      <c r="AQ40" s="11" t="s">
        <v>0</v>
      </c>
    </row>
  </sheetData>
  <mergeCells count="2">
    <mergeCell ref="B2:AW2"/>
    <mergeCell ref="B25:AW25"/>
  </mergeCells>
  <printOptions horizontalCentered="1" verticalCentered="1" gridLines="1"/>
  <pageMargins left="0" right="0" top="0" bottom="0" header="0.51181102362204722" footer="0"/>
  <pageSetup paperSize="9" scale="18" orientation="landscape"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83"/>
  <sheetViews>
    <sheetView showGridLines="0" tabSelected="1" view="pageBreakPreview" zoomScale="130" zoomScaleNormal="130" zoomScaleSheetLayoutView="130" workbookViewId="0"/>
  </sheetViews>
  <sheetFormatPr defaultRowHeight="11.25" x14ac:dyDescent="0.2"/>
  <cols>
    <col min="1" max="1" width="9.140625" style="78"/>
    <col min="2" max="2" width="4.5703125" style="78" customWidth="1"/>
    <col min="3" max="3" width="22" style="78" customWidth="1"/>
    <col min="4" max="10" width="8.7109375" style="78" customWidth="1"/>
    <col min="11" max="11" width="3.85546875" style="78" customWidth="1"/>
    <col min="12" max="16384" width="9.140625" style="78"/>
  </cols>
  <sheetData>
    <row r="1" spans="2:12" ht="10.5" customHeight="1" x14ac:dyDescent="0.2">
      <c r="B1" s="75"/>
      <c r="C1" s="75"/>
      <c r="D1" s="76"/>
      <c r="E1" s="76"/>
      <c r="F1" s="76"/>
      <c r="G1" s="76"/>
      <c r="H1" s="76"/>
      <c r="I1" s="76"/>
      <c r="J1" s="77"/>
    </row>
    <row r="2" spans="2:12" s="21" customFormat="1" ht="5.0999999999999996" customHeight="1" x14ac:dyDescent="0.2">
      <c r="B2" s="79"/>
      <c r="C2" s="79"/>
      <c r="D2" s="79"/>
      <c r="E2" s="79"/>
      <c r="F2" s="79"/>
      <c r="G2" s="79"/>
      <c r="H2" s="79"/>
      <c r="I2" s="79"/>
      <c r="J2" s="79"/>
      <c r="K2" s="79"/>
    </row>
    <row r="3" spans="2:12" s="20" customFormat="1" ht="0.75" customHeight="1" x14ac:dyDescent="0.2">
      <c r="B3" s="22"/>
      <c r="C3" s="22"/>
      <c r="D3" s="22"/>
      <c r="E3" s="22"/>
      <c r="F3" s="22"/>
      <c r="G3" s="22"/>
      <c r="H3" s="22"/>
      <c r="I3" s="22"/>
      <c r="J3" s="22"/>
      <c r="K3" s="22"/>
    </row>
    <row r="4" spans="2:12" ht="15" customHeight="1" x14ac:dyDescent="0.25">
      <c r="B4" s="80" t="s">
        <v>623</v>
      </c>
      <c r="C4" s="80"/>
      <c r="D4" s="82"/>
      <c r="E4" s="82"/>
      <c r="F4" s="82"/>
      <c r="G4" s="82"/>
      <c r="H4" s="82"/>
      <c r="I4" s="82"/>
      <c r="J4" s="82"/>
      <c r="K4" s="83"/>
      <c r="L4" s="84"/>
    </row>
    <row r="5" spans="2:12" s="87" customFormat="1" ht="4.5" customHeight="1" x14ac:dyDescent="0.2">
      <c r="B5" s="85"/>
      <c r="C5" s="85"/>
      <c r="D5" s="86"/>
      <c r="E5" s="86"/>
      <c r="F5" s="86"/>
      <c r="G5" s="86"/>
      <c r="H5" s="86"/>
      <c r="I5" s="86"/>
      <c r="J5" s="86"/>
      <c r="K5" s="85"/>
      <c r="L5" s="85"/>
    </row>
    <row r="6" spans="2:12" s="21" customFormat="1" ht="12" customHeight="1" x14ac:dyDescent="0.2">
      <c r="B6" s="88" t="s">
        <v>624</v>
      </c>
      <c r="C6" s="88"/>
      <c r="D6" s="88"/>
      <c r="E6" s="88"/>
      <c r="F6" s="88"/>
      <c r="G6" s="88"/>
      <c r="H6" s="88"/>
      <c r="I6" s="88"/>
      <c r="J6" s="88"/>
      <c r="K6" s="89"/>
    </row>
    <row r="7" spans="2:12" s="20" customFormat="1" ht="0.75" customHeight="1" x14ac:dyDescent="0.2">
      <c r="B7" s="22"/>
      <c r="C7" s="22"/>
      <c r="D7" s="22"/>
      <c r="E7" s="22"/>
      <c r="F7" s="22"/>
      <c r="G7" s="22"/>
      <c r="H7" s="22"/>
      <c r="I7" s="22"/>
      <c r="J7" s="22"/>
      <c r="K7" s="22"/>
    </row>
    <row r="8" spans="2:12" s="92" customFormat="1" ht="18.75" customHeight="1" x14ac:dyDescent="0.2">
      <c r="B8" s="90"/>
      <c r="C8" s="90"/>
      <c r="D8" s="91">
        <v>2013</v>
      </c>
      <c r="E8" s="91">
        <v>2014</v>
      </c>
      <c r="F8" s="91">
        <v>2015</v>
      </c>
      <c r="G8" s="91">
        <v>2016</v>
      </c>
      <c r="H8" s="91">
        <v>2017</v>
      </c>
      <c r="I8" s="91">
        <v>2018</v>
      </c>
      <c r="J8" s="91" t="s">
        <v>501</v>
      </c>
      <c r="K8" s="90"/>
      <c r="L8" s="21"/>
    </row>
    <row r="9" spans="2:12" s="20" customFormat="1" ht="0.75" customHeight="1" x14ac:dyDescent="0.2">
      <c r="D9" s="22"/>
      <c r="E9" s="22"/>
      <c r="F9" s="22"/>
      <c r="G9" s="22"/>
      <c r="H9" s="22"/>
      <c r="I9" s="22"/>
      <c r="J9" s="22"/>
      <c r="K9" s="22"/>
    </row>
    <row r="10" spans="2:12" ht="18.75" customHeight="1" x14ac:dyDescent="0.2">
      <c r="B10" s="93" t="s">
        <v>625</v>
      </c>
      <c r="C10" s="94"/>
      <c r="D10" s="95"/>
      <c r="E10" s="95"/>
      <c r="F10" s="95"/>
      <c r="G10" s="95"/>
      <c r="H10" s="95"/>
      <c r="I10" s="95"/>
      <c r="J10" s="95"/>
      <c r="K10" s="96"/>
      <c r="L10" s="84"/>
    </row>
    <row r="11" spans="2:12" s="87" customFormat="1" ht="15" customHeight="1" x14ac:dyDescent="0.2">
      <c r="B11" s="97"/>
      <c r="C11" s="71" t="s">
        <v>626</v>
      </c>
      <c r="D11" s="98">
        <v>19021.860466999999</v>
      </c>
      <c r="E11" s="98">
        <v>18788.017032</v>
      </c>
      <c r="F11" s="98">
        <v>16671.141</v>
      </c>
      <c r="G11" s="98">
        <v>16250.362999999999</v>
      </c>
      <c r="H11" s="98">
        <v>17198.659</v>
      </c>
      <c r="I11" s="98">
        <v>18994.754000000001</v>
      </c>
      <c r="J11" s="98">
        <v>21702.338000000003</v>
      </c>
      <c r="K11" s="85"/>
      <c r="L11" s="85"/>
    </row>
    <row r="12" spans="2:12" s="87" customFormat="1" ht="10.5" customHeight="1" x14ac:dyDescent="0.2">
      <c r="B12" s="97"/>
      <c r="C12" s="70" t="s">
        <v>627</v>
      </c>
      <c r="D12" s="99">
        <v>3964.4449999999997</v>
      </c>
      <c r="E12" s="99">
        <v>3913.2223219999996</v>
      </c>
      <c r="F12" s="99">
        <v>3789.0632462688618</v>
      </c>
      <c r="G12" s="99">
        <v>3847.9230929038658</v>
      </c>
      <c r="H12" s="99">
        <v>3932.3423182345036</v>
      </c>
      <c r="I12" s="99">
        <v>4100.701284165194</v>
      </c>
      <c r="J12" s="99">
        <v>4302.8394661644579</v>
      </c>
      <c r="K12" s="85"/>
      <c r="L12" s="85"/>
    </row>
    <row r="13" spans="2:12" s="87" customFormat="1" ht="10.5" customHeight="1" x14ac:dyDescent="0.2">
      <c r="B13" s="97"/>
      <c r="C13" s="71" t="s">
        <v>628</v>
      </c>
      <c r="D13" s="98">
        <v>1195.5982831179726</v>
      </c>
      <c r="E13" s="98">
        <v>1101.5635390510001</v>
      </c>
      <c r="F13" s="98">
        <v>1116.3742849799999</v>
      </c>
      <c r="G13" s="98">
        <v>1185.7615621679997</v>
      </c>
      <c r="H13" s="98">
        <v>1254.7224260630001</v>
      </c>
      <c r="I13" s="98">
        <v>1592.880182203</v>
      </c>
      <c r="J13" s="445">
        <v>3716.1002520000002</v>
      </c>
      <c r="K13" s="85"/>
      <c r="L13" s="85"/>
    </row>
    <row r="14" spans="2:12" s="87" customFormat="1" ht="10.5" customHeight="1" x14ac:dyDescent="0.2">
      <c r="B14" s="97"/>
      <c r="C14" s="70" t="s">
        <v>629</v>
      </c>
      <c r="D14" s="99">
        <v>18764.374206770171</v>
      </c>
      <c r="E14" s="99">
        <v>20075.960354999999</v>
      </c>
      <c r="F14" s="99">
        <v>23899.714811286449</v>
      </c>
      <c r="G14" s="99">
        <v>23474.29741069</v>
      </c>
      <c r="H14" s="99">
        <v>30760.937999999998</v>
      </c>
      <c r="I14" s="99">
        <v>29024.953000000001</v>
      </c>
      <c r="J14" s="99">
        <v>29599.965</v>
      </c>
      <c r="K14" s="85"/>
      <c r="L14" s="85"/>
    </row>
    <row r="15" spans="2:12" s="87" customFormat="1" ht="10.5" customHeight="1" x14ac:dyDescent="0.2">
      <c r="B15" s="97"/>
      <c r="C15" s="71" t="s">
        <v>630</v>
      </c>
      <c r="D15" s="98">
        <v>4847.9809499999992</v>
      </c>
      <c r="E15" s="98">
        <v>6113.2779081500003</v>
      </c>
      <c r="F15" s="98">
        <v>6057.4434086200008</v>
      </c>
      <c r="G15" s="98">
        <v>5695.6272062199996</v>
      </c>
      <c r="H15" s="98">
        <v>6120.49215706</v>
      </c>
      <c r="I15" s="98">
        <v>6068.3706720800001</v>
      </c>
      <c r="J15" s="445">
        <v>6683</v>
      </c>
      <c r="K15" s="85"/>
      <c r="L15" s="85"/>
    </row>
    <row r="16" spans="2:12" s="87" customFormat="1" ht="10.5" customHeight="1" x14ac:dyDescent="0.2">
      <c r="B16" s="97"/>
      <c r="C16" s="70" t="s">
        <v>631</v>
      </c>
      <c r="D16" s="99">
        <v>42035.238808000002</v>
      </c>
      <c r="E16" s="99">
        <v>41002.522597360003</v>
      </c>
      <c r="F16" s="99">
        <v>47263.954060459997</v>
      </c>
      <c r="G16" s="99">
        <v>45598.417121709994</v>
      </c>
      <c r="H16" s="99">
        <v>52805.325206000009</v>
      </c>
      <c r="I16" s="99">
        <v>59752.29827608999</v>
      </c>
      <c r="J16" s="99">
        <v>66737.228520999997</v>
      </c>
      <c r="K16" s="85"/>
      <c r="L16" s="85"/>
    </row>
    <row r="17" spans="2:12" s="87" customFormat="1" ht="10.5" customHeight="1" x14ac:dyDescent="0.2">
      <c r="B17" s="97"/>
      <c r="C17" s="71" t="s">
        <v>632</v>
      </c>
      <c r="D17" s="98">
        <v>23681.703848210003</v>
      </c>
      <c r="E17" s="98">
        <v>22769.094544479998</v>
      </c>
      <c r="F17" s="98">
        <v>22632.600555860001</v>
      </c>
      <c r="G17" s="98">
        <v>24189.800197424021</v>
      </c>
      <c r="H17" s="98">
        <v>24961.079699999998</v>
      </c>
      <c r="I17" s="98">
        <v>28787.000035267498</v>
      </c>
      <c r="J17" s="98">
        <v>30389.499924642372</v>
      </c>
      <c r="K17" s="85"/>
      <c r="L17" s="85"/>
    </row>
    <row r="18" spans="2:12" s="87" customFormat="1" ht="10.5" customHeight="1" x14ac:dyDescent="0.2">
      <c r="B18" s="97"/>
      <c r="C18" s="70" t="s">
        <v>633</v>
      </c>
      <c r="D18" s="99">
        <v>361.36500000000001</v>
      </c>
      <c r="E18" s="99">
        <v>386.44600000000003</v>
      </c>
      <c r="F18" s="99">
        <v>417.642</v>
      </c>
      <c r="G18" s="99">
        <v>449.51599999999996</v>
      </c>
      <c r="H18" s="99">
        <v>479.23823000003142</v>
      </c>
      <c r="I18" s="99">
        <v>513.9045038700001</v>
      </c>
      <c r="J18" s="99">
        <v>585.73330499999997</v>
      </c>
      <c r="K18" s="85"/>
      <c r="L18" s="85"/>
    </row>
    <row r="19" spans="2:12" s="87" customFormat="1" ht="10.5" customHeight="1" x14ac:dyDescent="0.2">
      <c r="B19" s="97"/>
      <c r="C19" s="71" t="s">
        <v>634</v>
      </c>
      <c r="D19" s="98">
        <v>39402.17463388</v>
      </c>
      <c r="E19" s="98">
        <v>39148.59532368106</v>
      </c>
      <c r="F19" s="98">
        <v>39198.880406019998</v>
      </c>
      <c r="G19" s="98">
        <v>39950.378000000004</v>
      </c>
      <c r="H19" s="98">
        <v>40852.04</v>
      </c>
      <c r="I19" s="98">
        <v>42748.475546770002</v>
      </c>
      <c r="J19" s="98">
        <v>44361.203572000006</v>
      </c>
      <c r="K19" s="85"/>
      <c r="L19" s="85"/>
    </row>
    <row r="20" spans="2:12" s="87" customFormat="1" ht="10.5" customHeight="1" x14ac:dyDescent="0.2">
      <c r="B20" s="97"/>
      <c r="C20" s="70" t="s">
        <v>635</v>
      </c>
      <c r="D20" s="99">
        <v>34593.382634570145</v>
      </c>
      <c r="E20" s="99">
        <v>34748.81843483149</v>
      </c>
      <c r="F20" s="99">
        <v>35898.0521488425</v>
      </c>
      <c r="G20" s="99">
        <v>37598.397617750001</v>
      </c>
      <c r="H20" s="99">
        <v>40264.884882799997</v>
      </c>
      <c r="I20" s="99">
        <v>42126.678084771338</v>
      </c>
      <c r="J20" s="99">
        <v>47878.205224708465</v>
      </c>
      <c r="K20" s="85"/>
      <c r="L20" s="85"/>
    </row>
    <row r="21" spans="2:12" s="87" customFormat="1" ht="10.5" customHeight="1" x14ac:dyDescent="0.2">
      <c r="B21" s="97"/>
      <c r="C21" s="71" t="s">
        <v>636</v>
      </c>
      <c r="D21" s="98">
        <v>3998.8887805999998</v>
      </c>
      <c r="E21" s="98">
        <v>3938.6272122999994</v>
      </c>
      <c r="F21" s="98">
        <v>4073.1010000000001</v>
      </c>
      <c r="G21" s="98">
        <v>4190.018</v>
      </c>
      <c r="H21" s="98">
        <v>4208.1972960000003</v>
      </c>
      <c r="I21" s="98">
        <v>4560.3839370000005</v>
      </c>
      <c r="J21" s="98">
        <v>4320.1728539999995</v>
      </c>
      <c r="K21" s="85"/>
      <c r="L21" s="85"/>
    </row>
    <row r="22" spans="2:12" s="87" customFormat="1" ht="10.5" customHeight="1" x14ac:dyDescent="0.2">
      <c r="B22" s="97"/>
      <c r="C22" s="70" t="s">
        <v>637</v>
      </c>
      <c r="D22" s="99">
        <v>286341.15300000005</v>
      </c>
      <c r="E22" s="99">
        <v>281401.93599999999</v>
      </c>
      <c r="F22" s="99">
        <v>316337.71400000004</v>
      </c>
      <c r="G22" s="99">
        <v>362798.27799999993</v>
      </c>
      <c r="H22" s="99">
        <v>402793.24600000004</v>
      </c>
      <c r="I22" s="99">
        <v>484030.85800000001</v>
      </c>
      <c r="J22" s="99">
        <v>553382.77099999995</v>
      </c>
      <c r="K22" s="85"/>
      <c r="L22" s="85"/>
    </row>
    <row r="23" spans="2:12" s="87" customFormat="1" ht="10.5" customHeight="1" x14ac:dyDescent="0.2">
      <c r="B23" s="97"/>
      <c r="C23" s="71" t="s">
        <v>638</v>
      </c>
      <c r="D23" s="98">
        <v>20077.591999999997</v>
      </c>
      <c r="E23" s="98">
        <v>18427.499</v>
      </c>
      <c r="F23" s="98">
        <v>17642.219520694962</v>
      </c>
      <c r="G23" s="98">
        <v>20225.931778759823</v>
      </c>
      <c r="H23" s="98">
        <v>21166.019953149167</v>
      </c>
      <c r="I23" s="445">
        <v>21182.823912740299</v>
      </c>
      <c r="J23" s="445">
        <v>21408.381624480891</v>
      </c>
      <c r="K23" s="85"/>
      <c r="L23" s="85"/>
    </row>
    <row r="24" spans="2:12" s="87" customFormat="1" ht="10.5" customHeight="1" x14ac:dyDescent="0.2">
      <c r="B24" s="97"/>
      <c r="C24" s="70" t="s">
        <v>639</v>
      </c>
      <c r="D24" s="99">
        <v>211.82399999999998</v>
      </c>
      <c r="E24" s="99">
        <v>221.05</v>
      </c>
      <c r="F24" s="99">
        <v>253.739</v>
      </c>
      <c r="G24" s="99">
        <v>364.16699999999997</v>
      </c>
      <c r="H24" s="99">
        <v>429.68700000000001</v>
      </c>
      <c r="I24" s="99">
        <v>613.37</v>
      </c>
      <c r="J24" s="99">
        <v>633.52199999999993</v>
      </c>
      <c r="K24" s="85"/>
      <c r="L24" s="85"/>
    </row>
    <row r="25" spans="2:12" s="87" customFormat="1" ht="10.5" customHeight="1" x14ac:dyDescent="0.2">
      <c r="B25" s="97"/>
      <c r="C25" s="71" t="s">
        <v>640</v>
      </c>
      <c r="D25" s="98">
        <v>267.31927710843377</v>
      </c>
      <c r="E25" s="98">
        <v>321.79680259499543</v>
      </c>
      <c r="F25" s="98">
        <v>424.91</v>
      </c>
      <c r="G25" s="98">
        <v>574.61199999999997</v>
      </c>
      <c r="H25" s="98">
        <v>723.82500000000005</v>
      </c>
      <c r="I25" s="98">
        <v>894.54700000000003</v>
      </c>
      <c r="J25" s="98">
        <v>968.1959999999998</v>
      </c>
      <c r="K25" s="85"/>
      <c r="L25" s="85"/>
    </row>
    <row r="26" spans="2:12" s="87" customFormat="1" ht="10.5" customHeight="1" x14ac:dyDescent="0.2">
      <c r="B26" s="97"/>
      <c r="C26" s="70" t="s">
        <v>641</v>
      </c>
      <c r="D26" s="99">
        <v>175.97214</v>
      </c>
      <c r="E26" s="99">
        <v>190.35023100000001</v>
      </c>
      <c r="F26" s="99">
        <v>224.87850623606079</v>
      </c>
      <c r="G26" s="99">
        <v>213.29531005935999</v>
      </c>
      <c r="H26" s="99">
        <v>288.38040272985921</v>
      </c>
      <c r="I26" s="99">
        <v>301.12863599999997</v>
      </c>
      <c r="J26" s="99">
        <v>345.56732569994233</v>
      </c>
      <c r="K26" s="85"/>
      <c r="L26" s="85"/>
    </row>
    <row r="27" spans="2:12" s="87" customFormat="1" ht="10.5" customHeight="1" x14ac:dyDescent="0.2">
      <c r="B27" s="97"/>
      <c r="C27" s="71" t="s">
        <v>642</v>
      </c>
      <c r="D27" s="98">
        <v>49.276128579999991</v>
      </c>
      <c r="E27" s="98">
        <v>52.02326978</v>
      </c>
      <c r="F27" s="98">
        <v>51.315372160000003</v>
      </c>
      <c r="G27" s="98">
        <v>56.270428890000005</v>
      </c>
      <c r="H27" s="98">
        <v>57.974000000000004</v>
      </c>
      <c r="I27" s="98">
        <v>64.391000000000005</v>
      </c>
      <c r="J27" s="98">
        <v>80.551000000000002</v>
      </c>
      <c r="K27" s="85"/>
      <c r="L27" s="85"/>
    </row>
    <row r="28" spans="2:12" s="87" customFormat="1" ht="10.5" customHeight="1" x14ac:dyDescent="0.2">
      <c r="B28" s="97"/>
      <c r="C28" s="70" t="s">
        <v>643</v>
      </c>
      <c r="D28" s="99">
        <v>7702.0869999999995</v>
      </c>
      <c r="E28" s="99">
        <v>7787.7510000000002</v>
      </c>
      <c r="F28" s="99">
        <v>7815.8430000000008</v>
      </c>
      <c r="G28" s="99">
        <v>8233.9290000000001</v>
      </c>
      <c r="H28" s="99">
        <v>8538.8850000000002</v>
      </c>
      <c r="I28" s="99">
        <v>9456.19</v>
      </c>
      <c r="J28" s="99">
        <v>10911.93</v>
      </c>
      <c r="K28" s="85"/>
      <c r="L28" s="85"/>
    </row>
    <row r="29" spans="2:12" s="87" customFormat="1" ht="10.5" customHeight="1" x14ac:dyDescent="0.2">
      <c r="B29" s="97"/>
      <c r="C29" s="71" t="s">
        <v>644</v>
      </c>
      <c r="D29" s="98">
        <v>46056.774947409336</v>
      </c>
      <c r="E29" s="98">
        <v>48659.913809515012</v>
      </c>
      <c r="F29" s="98">
        <v>49528.806708892946</v>
      </c>
      <c r="G29" s="98">
        <v>54022.380379372698</v>
      </c>
      <c r="H29" s="98">
        <v>56664.324444420054</v>
      </c>
      <c r="I29" s="98">
        <v>61348.594123348914</v>
      </c>
      <c r="J29" s="98">
        <v>66127.331514014717</v>
      </c>
      <c r="K29" s="85"/>
      <c r="L29" s="85"/>
    </row>
    <row r="30" spans="2:12" s="87" customFormat="1" ht="10.5" customHeight="1" x14ac:dyDescent="0.2">
      <c r="B30" s="97"/>
      <c r="C30" s="70" t="s">
        <v>645</v>
      </c>
      <c r="D30" s="99">
        <v>28466.561424949999</v>
      </c>
      <c r="E30" s="99">
        <v>31874.03307102</v>
      </c>
      <c r="F30" s="99">
        <v>39940.265089509994</v>
      </c>
      <c r="G30" s="99">
        <v>37081.765770999991</v>
      </c>
      <c r="H30" s="99">
        <v>37558.250443919998</v>
      </c>
      <c r="I30" s="99">
        <v>42823.994570710005</v>
      </c>
      <c r="J30" s="99">
        <v>45117.861300000004</v>
      </c>
      <c r="K30" s="85"/>
      <c r="L30" s="85"/>
    </row>
    <row r="31" spans="2:12" s="87" customFormat="1" ht="10.5" customHeight="1" x14ac:dyDescent="0.2">
      <c r="B31" s="97"/>
      <c r="C31" s="71" t="s">
        <v>646</v>
      </c>
      <c r="D31" s="98">
        <v>2456.541755233</v>
      </c>
      <c r="E31" s="98">
        <v>2263.1410442299998</v>
      </c>
      <c r="F31" s="98">
        <v>2383.83329499</v>
      </c>
      <c r="G31" s="98">
        <v>2363.7931271599996</v>
      </c>
      <c r="H31" s="98">
        <v>2424.22280834</v>
      </c>
      <c r="I31" s="98">
        <v>2873.6102893300003</v>
      </c>
      <c r="J31" s="98">
        <v>3159.7540759999997</v>
      </c>
      <c r="K31" s="85"/>
      <c r="L31" s="85"/>
    </row>
    <row r="32" spans="2:12" s="87" customFormat="1" ht="10.5" customHeight="1" x14ac:dyDescent="0.2">
      <c r="B32" s="97"/>
      <c r="C32" s="70" t="s">
        <v>647</v>
      </c>
      <c r="D32" s="99">
        <v>8160.1602999999996</v>
      </c>
      <c r="E32" s="99">
        <v>9014.2049999999999</v>
      </c>
      <c r="F32" s="99">
        <v>10337.036002949999</v>
      </c>
      <c r="G32" s="99">
        <v>10738.322000000002</v>
      </c>
      <c r="H32" s="99">
        <v>14764.611137</v>
      </c>
      <c r="I32" s="99">
        <v>17180.780570840001</v>
      </c>
      <c r="J32" s="99">
        <v>20932.253000000001</v>
      </c>
      <c r="K32" s="85"/>
      <c r="L32" s="85"/>
    </row>
    <row r="33" spans="2:12" s="87" customFormat="1" ht="10.5" customHeight="1" x14ac:dyDescent="0.2">
      <c r="B33" s="97"/>
      <c r="C33" s="71" t="s">
        <v>648</v>
      </c>
      <c r="D33" s="98">
        <v>729.27673942000001</v>
      </c>
      <c r="E33" s="98">
        <v>751.56166551000001</v>
      </c>
      <c r="F33" s="98">
        <v>889.46284930000002</v>
      </c>
      <c r="G33" s="98">
        <v>907.11496818000001</v>
      </c>
      <c r="H33" s="98">
        <v>934.66908259000002</v>
      </c>
      <c r="I33" s="98">
        <v>1098.41438251</v>
      </c>
      <c r="J33" s="98">
        <v>1665.8218879999999</v>
      </c>
      <c r="K33" s="85"/>
      <c r="L33" s="85"/>
    </row>
    <row r="34" spans="2:12" s="87" customFormat="1" ht="10.5" customHeight="1" x14ac:dyDescent="0.2">
      <c r="B34" s="97"/>
      <c r="C34" s="70" t="s">
        <v>649</v>
      </c>
      <c r="D34" s="99">
        <v>381.65845883346577</v>
      </c>
      <c r="E34" s="99">
        <v>366.45957585832969</v>
      </c>
      <c r="F34" s="99">
        <v>361.37584000000004</v>
      </c>
      <c r="G34" s="99">
        <v>406.16577132600008</v>
      </c>
      <c r="H34" s="99">
        <v>422.21499999999997</v>
      </c>
      <c r="I34" s="99">
        <v>462.651141</v>
      </c>
      <c r="J34" s="99">
        <v>507.91542000000004</v>
      </c>
      <c r="K34" s="85"/>
      <c r="L34" s="85"/>
    </row>
    <row r="35" spans="2:12" s="87" customFormat="1" ht="10.5" customHeight="1" x14ac:dyDescent="0.2">
      <c r="B35" s="97"/>
      <c r="C35" s="71" t="s">
        <v>650</v>
      </c>
      <c r="D35" s="98">
        <v>9494.8300000000017</v>
      </c>
      <c r="E35" s="98">
        <v>9507.75</v>
      </c>
      <c r="F35" s="98">
        <v>9999.81</v>
      </c>
      <c r="G35" s="98">
        <v>9014.0499999999993</v>
      </c>
      <c r="H35" s="98">
        <v>10528.060000000001</v>
      </c>
      <c r="I35" s="98">
        <v>11172.2</v>
      </c>
      <c r="J35" s="98">
        <v>11504.73</v>
      </c>
      <c r="K35" s="85"/>
      <c r="L35" s="85"/>
    </row>
    <row r="36" spans="2:12" s="87" customFormat="1" ht="10.5" customHeight="1" x14ac:dyDescent="0.2">
      <c r="B36" s="97"/>
      <c r="C36" s="70" t="s">
        <v>651</v>
      </c>
      <c r="D36" s="99">
        <v>27466</v>
      </c>
      <c r="E36" s="99">
        <v>29727</v>
      </c>
      <c r="F36" s="99">
        <v>32522.058059972449</v>
      </c>
      <c r="G36" s="99">
        <v>38202.92</v>
      </c>
      <c r="H36" s="99">
        <v>47322.950000000004</v>
      </c>
      <c r="I36" s="99">
        <v>68299.550999999992</v>
      </c>
      <c r="J36" s="99">
        <v>79356.020199999999</v>
      </c>
      <c r="K36" s="85"/>
      <c r="L36" s="85"/>
    </row>
    <row r="37" spans="2:12" s="87" customFormat="1" ht="10.5" customHeight="1" x14ac:dyDescent="0.2">
      <c r="B37" s="97"/>
      <c r="C37" s="71" t="s">
        <v>652</v>
      </c>
      <c r="D37" s="98">
        <v>39824.034530000215</v>
      </c>
      <c r="E37" s="98">
        <v>39902.047274380006</v>
      </c>
      <c r="F37" s="98">
        <v>38940.359641489995</v>
      </c>
      <c r="G37" s="98">
        <v>41589.628000000004</v>
      </c>
      <c r="H37" s="98">
        <v>43257.419000000002</v>
      </c>
      <c r="I37" s="98">
        <v>45206.099000000002</v>
      </c>
      <c r="J37" s="98">
        <v>46860.883999999998</v>
      </c>
      <c r="K37" s="85"/>
      <c r="L37" s="85"/>
    </row>
    <row r="38" spans="2:12" s="87" customFormat="1" ht="10.5" customHeight="1" x14ac:dyDescent="0.2">
      <c r="B38" s="97"/>
      <c r="C38" s="70" t="s">
        <v>653</v>
      </c>
      <c r="D38" s="99">
        <v>680856</v>
      </c>
      <c r="E38" s="99">
        <v>653942</v>
      </c>
      <c r="F38" s="99">
        <v>641253</v>
      </c>
      <c r="G38" s="99">
        <v>656059</v>
      </c>
      <c r="H38" s="99">
        <v>642936</v>
      </c>
      <c r="I38" s="99">
        <v>672255</v>
      </c>
      <c r="J38" s="99">
        <v>730149</v>
      </c>
      <c r="K38" s="85"/>
      <c r="L38" s="85"/>
    </row>
    <row r="39" spans="2:12" s="87" customFormat="1" ht="10.5" hidden="1" customHeight="1" x14ac:dyDescent="0.2">
      <c r="B39" s="97"/>
      <c r="C39" s="71"/>
      <c r="D39" s="98" t="e">
        <v>#REF!</v>
      </c>
      <c r="E39" s="98" t="e">
        <v>#REF!</v>
      </c>
      <c r="F39" s="98" t="e">
        <v>#REF!</v>
      </c>
      <c r="G39" s="98" t="e">
        <v>#REF!</v>
      </c>
      <c r="H39" s="98" t="e">
        <v>#REF!</v>
      </c>
      <c r="I39" s="98" t="e">
        <v>#REF!</v>
      </c>
      <c r="J39" s="98" t="e">
        <v>#REF!</v>
      </c>
      <c r="K39" s="85"/>
      <c r="L39" s="85"/>
    </row>
    <row r="40" spans="2:12" ht="27.95" customHeight="1" x14ac:dyDescent="0.2">
      <c r="B40" s="93" t="s">
        <v>654</v>
      </c>
      <c r="C40" s="94"/>
      <c r="D40" s="100"/>
      <c r="E40" s="101"/>
      <c r="F40" s="100"/>
      <c r="G40" s="100"/>
      <c r="H40" s="100"/>
      <c r="I40" s="100"/>
      <c r="J40" s="100"/>
      <c r="K40" s="96"/>
      <c r="L40" s="84"/>
    </row>
    <row r="41" spans="2:12" s="87" customFormat="1" ht="15" customHeight="1" x14ac:dyDescent="0.2">
      <c r="B41" s="97"/>
      <c r="C41" s="71" t="s">
        <v>626</v>
      </c>
      <c r="D41" s="98">
        <v>19425.615109194423</v>
      </c>
      <c r="E41" s="98">
        <v>18893.971834137003</v>
      </c>
      <c r="F41" s="98">
        <v>16671.141</v>
      </c>
      <c r="G41" s="98">
        <v>16353.824242604231</v>
      </c>
      <c r="H41" s="98">
        <v>17056.701832527106</v>
      </c>
      <c r="I41" s="98">
        <v>18700.148696591616</v>
      </c>
      <c r="J41" s="98">
        <v>20920.922550529562</v>
      </c>
      <c r="K41" s="85"/>
      <c r="L41" s="85"/>
    </row>
    <row r="42" spans="2:12" s="87" customFormat="1" ht="10.5" customHeight="1" x14ac:dyDescent="0.2">
      <c r="B42" s="97"/>
      <c r="C42" s="70" t="s">
        <v>627</v>
      </c>
      <c r="D42" s="99">
        <v>4032.4309178297299</v>
      </c>
      <c r="E42" s="99">
        <v>3952.2173173478159</v>
      </c>
      <c r="F42" s="99">
        <v>3789.0632462688613</v>
      </c>
      <c r="G42" s="99">
        <v>3779.6937252424327</v>
      </c>
      <c r="H42" s="99">
        <v>3799.2378254775517</v>
      </c>
      <c r="I42" s="99">
        <v>3917.7820609235687</v>
      </c>
      <c r="J42" s="99">
        <v>4052.2663149631185</v>
      </c>
      <c r="K42" s="85"/>
      <c r="L42" s="85"/>
    </row>
    <row r="43" spans="2:12" s="87" customFormat="1" ht="10.5" customHeight="1" x14ac:dyDescent="0.2">
      <c r="B43" s="97"/>
      <c r="C43" s="71" t="s">
        <v>628</v>
      </c>
      <c r="D43" s="98">
        <v>1227.6252180496404</v>
      </c>
      <c r="E43" s="98">
        <v>1125.8646346813907</v>
      </c>
      <c r="F43" s="98">
        <v>1116.3742849799999</v>
      </c>
      <c r="G43" s="98">
        <v>1159.7126772774584</v>
      </c>
      <c r="H43" s="98">
        <v>1186.7775889887218</v>
      </c>
      <c r="I43" s="98">
        <v>1454.0003003402664</v>
      </c>
      <c r="J43" s="445">
        <v>3303.1207047445141</v>
      </c>
      <c r="K43" s="85"/>
      <c r="L43" s="85"/>
    </row>
    <row r="44" spans="2:12" s="87" customFormat="1" ht="10.5" customHeight="1" x14ac:dyDescent="0.2">
      <c r="B44" s="97"/>
      <c r="C44" s="70" t="s">
        <v>629</v>
      </c>
      <c r="D44" s="99">
        <v>18956.052351561702</v>
      </c>
      <c r="E44" s="99">
        <v>19893.897479272546</v>
      </c>
      <c r="F44" s="99">
        <v>23899.714811286449</v>
      </c>
      <c r="G44" s="99">
        <v>23292.034415448888</v>
      </c>
      <c r="H44" s="99">
        <v>29768.519545265834</v>
      </c>
      <c r="I44" s="99">
        <v>27622.883978160677</v>
      </c>
      <c r="J44" s="99">
        <v>27961.565325824336</v>
      </c>
      <c r="K44" s="85"/>
      <c r="L44" s="85"/>
    </row>
    <row r="45" spans="2:12" s="87" customFormat="1" ht="10.5" customHeight="1" x14ac:dyDescent="0.2">
      <c r="B45" s="97"/>
      <c r="C45" s="71" t="s">
        <v>630</v>
      </c>
      <c r="D45" s="98">
        <v>4850.3195658074983</v>
      </c>
      <c r="E45" s="98">
        <v>6114.8420903046326</v>
      </c>
      <c r="F45" s="98">
        <v>6057.4434086200008</v>
      </c>
      <c r="G45" s="98">
        <v>5700.1064854745282</v>
      </c>
      <c r="H45" s="98">
        <v>6057.7959202259699</v>
      </c>
      <c r="I45" s="98">
        <v>5903.3299508029932</v>
      </c>
      <c r="J45" s="445">
        <v>6406.3462566391327</v>
      </c>
      <c r="K45" s="85"/>
      <c r="L45" s="85"/>
    </row>
    <row r="46" spans="2:12" s="87" customFormat="1" ht="10.5" customHeight="1" x14ac:dyDescent="0.2">
      <c r="B46" s="97"/>
      <c r="C46" s="70" t="s">
        <v>631</v>
      </c>
      <c r="D46" s="99">
        <v>43579.972953101213</v>
      </c>
      <c r="E46" s="99">
        <v>41481.390520837194</v>
      </c>
      <c r="F46" s="99">
        <v>47263.954060459997</v>
      </c>
      <c r="G46" s="99">
        <v>45028.783931404236</v>
      </c>
      <c r="H46" s="99">
        <v>51408.2526069573</v>
      </c>
      <c r="I46" s="99">
        <v>56953.716945798864</v>
      </c>
      <c r="J46" s="99">
        <v>61780.755228738926</v>
      </c>
      <c r="K46" s="85"/>
      <c r="L46" s="85"/>
    </row>
    <row r="47" spans="2:12" s="87" customFormat="1" ht="10.5" customHeight="1" x14ac:dyDescent="0.2">
      <c r="B47" s="97"/>
      <c r="C47" s="71" t="s">
        <v>632</v>
      </c>
      <c r="D47" s="98">
        <v>24029.722389180275</v>
      </c>
      <c r="E47" s="98">
        <v>22867.689742644605</v>
      </c>
      <c r="F47" s="98">
        <v>22632.600555860001</v>
      </c>
      <c r="G47" s="98">
        <v>24017.09189239523</v>
      </c>
      <c r="H47" s="98">
        <v>24437.696846746287</v>
      </c>
      <c r="I47" s="98">
        <v>28065.17773817293</v>
      </c>
      <c r="J47" s="98">
        <v>29152.442638232536</v>
      </c>
      <c r="K47" s="85"/>
      <c r="L47" s="85"/>
    </row>
    <row r="48" spans="2:12" s="87" customFormat="1" ht="10.5" customHeight="1" x14ac:dyDescent="0.2">
      <c r="B48" s="97"/>
      <c r="C48" s="70" t="s">
        <v>633</v>
      </c>
      <c r="D48" s="99">
        <v>375.78521300973966</v>
      </c>
      <c r="E48" s="99">
        <v>389.88659585385767</v>
      </c>
      <c r="F48" s="99">
        <v>417.64200000000005</v>
      </c>
      <c r="G48" s="99">
        <v>443.14617753152356</v>
      </c>
      <c r="H48" s="99">
        <v>454.4434826391784</v>
      </c>
      <c r="I48" s="99">
        <v>466.17020127921808</v>
      </c>
      <c r="J48" s="99">
        <v>512.90739247632803</v>
      </c>
      <c r="K48" s="85"/>
      <c r="L48" s="85"/>
    </row>
    <row r="49" spans="2:12" s="87" customFormat="1" ht="10.5" customHeight="1" x14ac:dyDescent="0.2">
      <c r="B49" s="97"/>
      <c r="C49" s="71" t="s">
        <v>634</v>
      </c>
      <c r="D49" s="98">
        <v>40081.114869683224</v>
      </c>
      <c r="E49" s="98">
        <v>39595.276540302155</v>
      </c>
      <c r="F49" s="98">
        <v>39198.880406019998</v>
      </c>
      <c r="G49" s="98">
        <v>39873.053210771861</v>
      </c>
      <c r="H49" s="98">
        <v>40505.541026165971</v>
      </c>
      <c r="I49" s="98">
        <v>41992.989720815967</v>
      </c>
      <c r="J49" s="98">
        <v>43073.513169584483</v>
      </c>
      <c r="K49" s="85"/>
      <c r="L49" s="85"/>
    </row>
    <row r="50" spans="2:12" s="87" customFormat="1" ht="10.5" customHeight="1" x14ac:dyDescent="0.2">
      <c r="B50" s="97"/>
      <c r="C50" s="70" t="s">
        <v>635</v>
      </c>
      <c r="D50" s="99">
        <v>35898.002338171165</v>
      </c>
      <c r="E50" s="99">
        <v>35438.720336131271</v>
      </c>
      <c r="F50" s="99">
        <v>35898.0521488425</v>
      </c>
      <c r="G50" s="99">
        <v>37092.323212758492</v>
      </c>
      <c r="H50" s="99">
        <v>39120.515706396691</v>
      </c>
      <c r="I50" s="99">
        <v>40183.963443651708</v>
      </c>
      <c r="J50" s="99">
        <v>44823.020028742263</v>
      </c>
      <c r="K50" s="85"/>
      <c r="L50" s="85"/>
    </row>
    <row r="51" spans="2:12" s="87" customFormat="1" ht="10.5" customHeight="1" x14ac:dyDescent="0.2">
      <c r="B51" s="97"/>
      <c r="C51" s="71" t="s">
        <v>636</v>
      </c>
      <c r="D51" s="98">
        <v>3908.3533962362571</v>
      </c>
      <c r="E51" s="98">
        <v>3924.8332719501777</v>
      </c>
      <c r="F51" s="98">
        <v>4073.1009999999997</v>
      </c>
      <c r="G51" s="98">
        <v>4194.8911935500355</v>
      </c>
      <c r="H51" s="98">
        <v>4192.4373387292935</v>
      </c>
      <c r="I51" s="98">
        <v>4522.2447390122043</v>
      </c>
      <c r="J51" s="98">
        <v>4258.5940082297702</v>
      </c>
      <c r="K51" s="85"/>
      <c r="L51" s="85"/>
    </row>
    <row r="52" spans="2:12" s="87" customFormat="1" ht="10.5" customHeight="1" x14ac:dyDescent="0.2">
      <c r="B52" s="97"/>
      <c r="C52" s="70" t="s">
        <v>637</v>
      </c>
      <c r="D52" s="99">
        <v>302053.09863598447</v>
      </c>
      <c r="E52" s="99">
        <v>286921.20389576355</v>
      </c>
      <c r="F52" s="99">
        <v>316337.71400000004</v>
      </c>
      <c r="G52" s="99">
        <v>359267.4597231347</v>
      </c>
      <c r="H52" s="99">
        <v>385003.81862057623</v>
      </c>
      <c r="I52" s="99">
        <v>442783.92030735523</v>
      </c>
      <c r="J52" s="99">
        <v>485889.2994238169</v>
      </c>
      <c r="K52" s="85"/>
      <c r="L52" s="85"/>
    </row>
    <row r="53" spans="2:12" s="87" customFormat="1" ht="10.5" customHeight="1" x14ac:dyDescent="0.2">
      <c r="B53" s="97"/>
      <c r="C53" s="71" t="s">
        <v>638</v>
      </c>
      <c r="D53" s="98">
        <v>20771.025017187774</v>
      </c>
      <c r="E53" s="98">
        <v>18734.179759554805</v>
      </c>
      <c r="F53" s="98">
        <v>17642.219520694962</v>
      </c>
      <c r="G53" s="98">
        <v>19768.718547861183</v>
      </c>
      <c r="H53" s="491">
        <v>20552.718157714578</v>
      </c>
      <c r="I53" s="491">
        <v>20790.839553607919</v>
      </c>
      <c r="J53" s="491">
        <v>20991.733923503631</v>
      </c>
      <c r="K53" s="85"/>
      <c r="L53" s="85"/>
    </row>
    <row r="54" spans="2:12" s="87" customFormat="1" ht="10.5" customHeight="1" x14ac:dyDescent="0.2">
      <c r="B54" s="97"/>
      <c r="C54" s="70" t="s">
        <v>639</v>
      </c>
      <c r="D54" s="99">
        <v>215.55158713409978</v>
      </c>
      <c r="E54" s="99">
        <v>221.05274410189492</v>
      </c>
      <c r="F54" s="99">
        <v>253.73900000000003</v>
      </c>
      <c r="G54" s="99">
        <v>361.0355014880663</v>
      </c>
      <c r="H54" s="99">
        <v>412.84199076179925</v>
      </c>
      <c r="I54" s="99">
        <v>565.34667116538719</v>
      </c>
      <c r="J54" s="99">
        <v>561.1673171105673</v>
      </c>
      <c r="K54" s="85"/>
      <c r="L54" s="85"/>
    </row>
    <row r="55" spans="2:12" s="87" customFormat="1" ht="10.5" customHeight="1" x14ac:dyDescent="0.2">
      <c r="B55" s="97"/>
      <c r="C55" s="71" t="s">
        <v>640</v>
      </c>
      <c r="D55" s="98">
        <v>270.98320370042819</v>
      </c>
      <c r="E55" s="98">
        <v>322.88981074113082</v>
      </c>
      <c r="F55" s="98">
        <v>424.91</v>
      </c>
      <c r="G55" s="98">
        <v>566.7043029753986</v>
      </c>
      <c r="H55" s="98">
        <v>684.54082733052815</v>
      </c>
      <c r="I55" s="98">
        <v>818.77363972322973</v>
      </c>
      <c r="J55" s="98">
        <v>862.98193793797202</v>
      </c>
      <c r="K55" s="85"/>
      <c r="L55" s="85"/>
    </row>
    <row r="56" spans="2:12" s="87" customFormat="1" ht="10.5" customHeight="1" x14ac:dyDescent="0.2">
      <c r="B56" s="97"/>
      <c r="C56" s="70" t="s">
        <v>641</v>
      </c>
      <c r="D56" s="99">
        <v>180.02975296954108</v>
      </c>
      <c r="E56" s="99">
        <v>189.62031469212758</v>
      </c>
      <c r="F56" s="99">
        <v>224.87850623606082</v>
      </c>
      <c r="G56" s="99">
        <v>211.29312833527561</v>
      </c>
      <c r="H56" s="99">
        <v>279.72831652971558</v>
      </c>
      <c r="I56" s="99">
        <v>281.45837601546629</v>
      </c>
      <c r="J56" s="99">
        <v>314.17220562548903</v>
      </c>
      <c r="K56" s="85"/>
      <c r="L56" s="85"/>
    </row>
    <row r="57" spans="2:12" s="87" customFormat="1" ht="10.5" customHeight="1" x14ac:dyDescent="0.2">
      <c r="B57" s="97"/>
      <c r="C57" s="71" t="s">
        <v>642</v>
      </c>
      <c r="D57" s="98">
        <v>50.891809706260581</v>
      </c>
      <c r="E57" s="98">
        <v>53.177963667465477</v>
      </c>
      <c r="F57" s="98">
        <v>51.315372160000003</v>
      </c>
      <c r="G57" s="98">
        <v>53.539336710398921</v>
      </c>
      <c r="H57" s="98">
        <v>53.128104160164554</v>
      </c>
      <c r="I57" s="98">
        <v>57.586915664727357</v>
      </c>
      <c r="J57" s="98">
        <v>70.682779892323751</v>
      </c>
      <c r="K57" s="85"/>
      <c r="L57" s="85"/>
    </row>
    <row r="58" spans="2:12" s="87" customFormat="1" ht="10.5" customHeight="1" x14ac:dyDescent="0.2">
      <c r="B58" s="97"/>
      <c r="C58" s="70" t="s">
        <v>643</v>
      </c>
      <c r="D58" s="99">
        <v>7780.4464156003987</v>
      </c>
      <c r="E58" s="99">
        <v>7795.5374532577907</v>
      </c>
      <c r="F58" s="99">
        <v>7815.8430000000008</v>
      </c>
      <c r="G58" s="99">
        <v>8162.3641897633988</v>
      </c>
      <c r="H58" s="99">
        <v>8339.5182405540472</v>
      </c>
      <c r="I58" s="99">
        <v>9040.9909292568445</v>
      </c>
      <c r="J58" s="99">
        <v>10291.828851531985</v>
      </c>
      <c r="K58" s="85"/>
      <c r="L58" s="85"/>
    </row>
    <row r="59" spans="2:12" s="87" customFormat="1" ht="10.5" customHeight="1" x14ac:dyDescent="0.2">
      <c r="B59" s="97"/>
      <c r="C59" s="71" t="s">
        <v>644</v>
      </c>
      <c r="D59" s="98">
        <v>44904.788905450099</v>
      </c>
      <c r="E59" s="98">
        <v>47286.862024489725</v>
      </c>
      <c r="F59" s="98">
        <v>49528.806708892946</v>
      </c>
      <c r="G59" s="98">
        <v>54643.164921120944</v>
      </c>
      <c r="H59" s="98">
        <v>55175.616205227969</v>
      </c>
      <c r="I59" s="98">
        <v>56587.725800866145</v>
      </c>
      <c r="J59" s="98">
        <v>59852.966813879524</v>
      </c>
      <c r="K59" s="85"/>
      <c r="L59" s="85"/>
    </row>
    <row r="60" spans="2:12" s="87" customFormat="1" ht="10.5" customHeight="1" x14ac:dyDescent="0.2">
      <c r="B60" s="97"/>
      <c r="C60" s="70" t="s">
        <v>645</v>
      </c>
      <c r="D60" s="99">
        <v>28828.988477299299</v>
      </c>
      <c r="E60" s="99">
        <v>32119.387612732582</v>
      </c>
      <c r="F60" s="99">
        <v>39940.265089509994</v>
      </c>
      <c r="G60" s="99">
        <v>36967.194921027411</v>
      </c>
      <c r="H60" s="99">
        <v>36723.447936003948</v>
      </c>
      <c r="I60" s="99">
        <v>41352.861291195717</v>
      </c>
      <c r="J60" s="99">
        <v>42635.282434502347</v>
      </c>
      <c r="K60" s="85"/>
      <c r="L60" s="85"/>
    </row>
    <row r="61" spans="2:12" s="87" customFormat="1" ht="10.5" customHeight="1" x14ac:dyDescent="0.2">
      <c r="B61" s="97"/>
      <c r="C61" s="71" t="s">
        <v>646</v>
      </c>
      <c r="D61" s="98">
        <v>2525.1986850606772</v>
      </c>
      <c r="E61" s="98">
        <v>2309.0682803852796</v>
      </c>
      <c r="F61" s="98">
        <v>2383.83329499</v>
      </c>
      <c r="G61" s="98">
        <v>2323.1196858818985</v>
      </c>
      <c r="H61" s="98">
        <v>2346.7523731308543</v>
      </c>
      <c r="I61" s="98">
        <v>2742.6258342778851</v>
      </c>
      <c r="J61" s="98">
        <v>2981.5508716181475</v>
      </c>
      <c r="K61" s="85"/>
      <c r="L61" s="85"/>
    </row>
    <row r="62" spans="2:12" s="87" customFormat="1" ht="10.5" customHeight="1" x14ac:dyDescent="0.2">
      <c r="B62" s="97"/>
      <c r="C62" s="70" t="s">
        <v>647</v>
      </c>
      <c r="D62" s="99">
        <v>8518.9721733103797</v>
      </c>
      <c r="E62" s="99">
        <v>9249.3148617350143</v>
      </c>
      <c r="F62" s="99">
        <v>10337.036002949999</v>
      </c>
      <c r="G62" s="99">
        <v>10480.96958774449</v>
      </c>
      <c r="H62" s="99">
        <v>13769.923093349245</v>
      </c>
      <c r="I62" s="99">
        <v>15134.019240567224</v>
      </c>
      <c r="J62" s="99">
        <v>17521.935733958144</v>
      </c>
      <c r="K62" s="85"/>
      <c r="L62" s="85"/>
    </row>
    <row r="63" spans="2:12" s="87" customFormat="1" ht="10.5" customHeight="1" x14ac:dyDescent="0.2">
      <c r="B63" s="97"/>
      <c r="C63" s="71" t="s">
        <v>648</v>
      </c>
      <c r="D63" s="98">
        <v>726.95076496093134</v>
      </c>
      <c r="E63" s="98">
        <v>750.36587310447214</v>
      </c>
      <c r="F63" s="98">
        <v>889.46284930000013</v>
      </c>
      <c r="G63" s="98">
        <v>911.42085826346795</v>
      </c>
      <c r="H63" s="98">
        <v>927.65026845903299</v>
      </c>
      <c r="I63" s="98">
        <v>1067.6336757039503</v>
      </c>
      <c r="J63" s="98">
        <v>1581.3249919706489</v>
      </c>
      <c r="K63" s="85"/>
      <c r="L63" s="85"/>
    </row>
    <row r="64" spans="2:12" s="87" customFormat="1" ht="10.5" customHeight="1" x14ac:dyDescent="0.2">
      <c r="B64" s="97"/>
      <c r="C64" s="70" t="s">
        <v>649</v>
      </c>
      <c r="D64" s="99">
        <v>388.60761076732808</v>
      </c>
      <c r="E64" s="99">
        <v>370.20645669610246</v>
      </c>
      <c r="F64" s="99">
        <v>361.37584000000004</v>
      </c>
      <c r="G64" s="99">
        <v>403.13122943647812</v>
      </c>
      <c r="H64" s="99">
        <v>412.50379697619667</v>
      </c>
      <c r="I64" s="99">
        <v>441.99120010596005</v>
      </c>
      <c r="J64" s="99">
        <v>473.80873765960933</v>
      </c>
      <c r="K64" s="85"/>
      <c r="L64" s="85"/>
    </row>
    <row r="65" spans="1:12" s="87" customFormat="1" ht="10.5" customHeight="1" x14ac:dyDescent="0.2">
      <c r="B65" s="97"/>
      <c r="C65" s="71" t="s">
        <v>650</v>
      </c>
      <c r="D65" s="98">
        <v>9524.9363957177175</v>
      </c>
      <c r="E65" s="98">
        <v>9556.5310577868968</v>
      </c>
      <c r="F65" s="98">
        <v>9999.81</v>
      </c>
      <c r="G65" s="98">
        <v>8987.6372730289968</v>
      </c>
      <c r="H65" s="98">
        <v>10368.987360071094</v>
      </c>
      <c r="I65" s="98">
        <v>10895.782402019426</v>
      </c>
      <c r="J65" s="98">
        <v>11123.152241432383</v>
      </c>
      <c r="K65" s="85"/>
      <c r="L65" s="85"/>
    </row>
    <row r="66" spans="1:12" s="87" customFormat="1" ht="10.5" customHeight="1" x14ac:dyDescent="0.2">
      <c r="B66" s="97"/>
      <c r="C66" s="70" t="s">
        <v>651</v>
      </c>
      <c r="D66" s="99">
        <v>31813.733256725383</v>
      </c>
      <c r="E66" s="99">
        <v>32053.715042807882</v>
      </c>
      <c r="F66" s="99">
        <v>32522.058059972449</v>
      </c>
      <c r="G66" s="99">
        <v>35340.919652961122</v>
      </c>
      <c r="H66" s="99">
        <v>39495.039507540081</v>
      </c>
      <c r="I66" s="99">
        <v>49074.207238229093</v>
      </c>
      <c r="J66" s="99">
        <v>48958.835386953149</v>
      </c>
      <c r="K66" s="85"/>
      <c r="L66" s="85"/>
    </row>
    <row r="67" spans="1:12" s="87" customFormat="1" ht="10.5" customHeight="1" x14ac:dyDescent="0.2">
      <c r="B67" s="97"/>
      <c r="C67" s="71" t="s">
        <v>652</v>
      </c>
      <c r="D67" s="98">
        <v>40681.934259832669</v>
      </c>
      <c r="E67" s="98">
        <v>40075.792442008802</v>
      </c>
      <c r="F67" s="98">
        <v>38940.359641489995</v>
      </c>
      <c r="G67" s="98">
        <v>40749.969770005024</v>
      </c>
      <c r="H67" s="98">
        <v>41470.040436292191</v>
      </c>
      <c r="I67" s="98">
        <v>42530.892305810179</v>
      </c>
      <c r="J67" s="98">
        <v>43163.560394385437</v>
      </c>
      <c r="K67" s="85"/>
      <c r="L67" s="85"/>
    </row>
    <row r="68" spans="1:12" s="87" customFormat="1" ht="10.5" customHeight="1" x14ac:dyDescent="0.2">
      <c r="B68" s="97"/>
      <c r="C68" s="70" t="s">
        <v>653</v>
      </c>
      <c r="D68" s="99">
        <v>696291.20959128032</v>
      </c>
      <c r="E68" s="99">
        <v>660062.1542598966</v>
      </c>
      <c r="F68" s="99">
        <v>641253</v>
      </c>
      <c r="G68" s="99">
        <v>651200.84597482276</v>
      </c>
      <c r="H68" s="99">
        <v>626380.28117537114</v>
      </c>
      <c r="I68" s="99">
        <v>642012.07786259509</v>
      </c>
      <c r="J68" s="99">
        <v>685098.80669999972</v>
      </c>
      <c r="K68" s="85"/>
      <c r="L68" s="85"/>
    </row>
    <row r="69" spans="1:12" s="87" customFormat="1" ht="10.5" hidden="1" customHeight="1" x14ac:dyDescent="0.2">
      <c r="B69" s="97"/>
      <c r="C69" s="71"/>
      <c r="D69" s="98" t="e">
        <v>#REF!</v>
      </c>
      <c r="E69" s="98" t="e">
        <v>#REF!</v>
      </c>
      <c r="F69" s="98" t="e">
        <v>#REF!</v>
      </c>
      <c r="G69" s="98" t="e">
        <v>#REF!</v>
      </c>
      <c r="H69" s="98" t="e">
        <v>#REF!</v>
      </c>
      <c r="I69" s="98" t="e">
        <v>#REF!</v>
      </c>
      <c r="J69" s="98" t="e">
        <v>#REF!</v>
      </c>
      <c r="K69" s="85"/>
      <c r="L69" s="85"/>
    </row>
    <row r="70" spans="1:12" s="21" customFormat="1" ht="8.25" customHeight="1" x14ac:dyDescent="0.2">
      <c r="B70" s="102"/>
      <c r="C70" s="102"/>
      <c r="D70" s="102"/>
      <c r="E70" s="102"/>
      <c r="F70" s="102"/>
      <c r="G70" s="102"/>
      <c r="H70" s="102"/>
      <c r="I70" s="102"/>
      <c r="J70" s="102"/>
    </row>
    <row r="71" spans="1:12" s="20" customFormat="1" ht="0.75" customHeight="1" x14ac:dyDescent="0.2">
      <c r="B71" s="22"/>
      <c r="C71" s="22"/>
      <c r="D71" s="22"/>
      <c r="E71" s="22"/>
      <c r="F71" s="22"/>
      <c r="G71" s="22"/>
      <c r="H71" s="22"/>
      <c r="I71" s="22"/>
      <c r="J71" s="22"/>
      <c r="K71" s="22"/>
    </row>
    <row r="72" spans="1:12" s="103" customFormat="1" ht="9.75" customHeight="1" x14ac:dyDescent="0.25">
      <c r="C72" s="501" t="s">
        <v>655</v>
      </c>
      <c r="D72" s="501"/>
      <c r="E72" s="501"/>
      <c r="F72" s="501"/>
      <c r="G72" s="501"/>
      <c r="H72" s="501"/>
      <c r="I72" s="501"/>
      <c r="J72" s="501"/>
    </row>
    <row r="73" spans="1:12" s="103" customFormat="1" ht="39.950000000000003" customHeight="1" x14ac:dyDescent="0.25">
      <c r="A73" s="104"/>
      <c r="C73" s="502" t="s">
        <v>656</v>
      </c>
      <c r="D73" s="502"/>
      <c r="E73" s="502"/>
      <c r="F73" s="502"/>
      <c r="G73" s="502"/>
      <c r="H73" s="502"/>
      <c r="I73" s="502"/>
      <c r="J73" s="502"/>
    </row>
    <row r="74" spans="1:12" ht="63" customHeight="1" x14ac:dyDescent="0.2">
      <c r="B74" s="108"/>
      <c r="C74" s="108"/>
      <c r="D74" s="84"/>
      <c r="E74" s="84"/>
      <c r="F74" s="109"/>
      <c r="G74" s="84"/>
      <c r="H74" s="84"/>
      <c r="I74" s="110"/>
      <c r="J74" s="84"/>
      <c r="K74" s="84"/>
      <c r="L74" s="84"/>
    </row>
    <row r="75" spans="1:12" ht="14.25" customHeight="1" x14ac:dyDescent="0.3">
      <c r="B75" s="111" t="s">
        <v>700</v>
      </c>
      <c r="C75" s="112"/>
      <c r="D75" s="112"/>
      <c r="E75" s="112"/>
      <c r="F75" s="112"/>
      <c r="G75" s="112"/>
      <c r="H75" s="112"/>
      <c r="I75" s="112"/>
      <c r="J75" s="112"/>
      <c r="K75" s="112"/>
    </row>
    <row r="76" spans="1:12" ht="6.75" customHeight="1" x14ac:dyDescent="0.2">
      <c r="B76" s="108"/>
      <c r="C76" s="108"/>
      <c r="D76" s="84"/>
      <c r="E76" s="84"/>
      <c r="F76" s="109"/>
      <c r="G76" s="84"/>
      <c r="H76" s="84"/>
      <c r="I76" s="110"/>
      <c r="J76" s="84"/>
      <c r="K76" s="84"/>
      <c r="L76" s="84"/>
    </row>
    <row r="77" spans="1:12" ht="10.5" customHeight="1" x14ac:dyDescent="0.2">
      <c r="B77" s="108"/>
      <c r="C77" s="108"/>
      <c r="D77" s="84"/>
      <c r="E77" s="84"/>
      <c r="F77" s="109"/>
      <c r="G77" s="84"/>
      <c r="H77" s="84"/>
      <c r="I77" s="110"/>
      <c r="J77" s="84"/>
      <c r="K77" s="84"/>
      <c r="L77" s="84"/>
    </row>
    <row r="78" spans="1:12" ht="10.5" customHeight="1" x14ac:dyDescent="0.2">
      <c r="B78" s="108"/>
      <c r="C78" s="108"/>
      <c r="D78" s="84"/>
      <c r="E78" s="84"/>
      <c r="F78" s="109"/>
      <c r="G78" s="84"/>
      <c r="H78" s="84"/>
      <c r="I78" s="110"/>
      <c r="J78" s="84"/>
      <c r="K78" s="84"/>
      <c r="L78" s="84"/>
    </row>
    <row r="79" spans="1:12" ht="10.5" customHeight="1" x14ac:dyDescent="0.25">
      <c r="B79" s="358"/>
      <c r="C79" s="108"/>
      <c r="D79" s="84"/>
      <c r="E79" s="84"/>
      <c r="F79" s="109"/>
      <c r="G79" s="84"/>
      <c r="H79" s="84"/>
      <c r="I79" s="110"/>
      <c r="J79" s="84"/>
      <c r="K79" s="84"/>
      <c r="L79" s="84"/>
    </row>
    <row r="80" spans="1:12" ht="10.5" customHeight="1" x14ac:dyDescent="0.25">
      <c r="B80" s="359"/>
      <c r="C80" s="108"/>
      <c r="D80" s="84"/>
      <c r="E80" s="84"/>
      <c r="F80" s="109"/>
      <c r="G80" s="84"/>
      <c r="H80" s="84"/>
      <c r="I80" s="110"/>
      <c r="J80" s="84"/>
      <c r="K80" s="84"/>
      <c r="L80" s="84"/>
    </row>
    <row r="81" spans="2:11" ht="6.75" customHeight="1" x14ac:dyDescent="0.2">
      <c r="B81" s="114"/>
      <c r="C81" s="115"/>
      <c r="D81" s="110"/>
      <c r="E81" s="110"/>
      <c r="F81" s="110"/>
      <c r="G81" s="110"/>
      <c r="H81" s="110"/>
      <c r="I81" s="110"/>
      <c r="J81" s="110"/>
      <c r="K81" s="110"/>
    </row>
    <row r="82" spans="2:11" ht="14.25" customHeight="1" x14ac:dyDescent="0.3">
      <c r="B82" s="116"/>
      <c r="C82" s="112"/>
      <c r="D82" s="112"/>
      <c r="E82" s="112"/>
      <c r="F82" s="112"/>
      <c r="G82" s="112"/>
      <c r="H82" s="112"/>
      <c r="I82" s="112"/>
      <c r="J82" s="112"/>
      <c r="K82" s="112"/>
    </row>
    <row r="83" spans="2:11" ht="6.75" customHeight="1" x14ac:dyDescent="0.2">
      <c r="B83" s="114"/>
      <c r="C83" s="115"/>
      <c r="D83" s="110"/>
      <c r="E83" s="110"/>
      <c r="F83" s="110"/>
      <c r="G83" s="110"/>
      <c r="H83" s="110"/>
      <c r="I83" s="110"/>
      <c r="J83" s="110"/>
      <c r="K83" s="110"/>
    </row>
  </sheetData>
  <mergeCells count="2">
    <mergeCell ref="C72:J72"/>
    <mergeCell ref="C73:J73"/>
  </mergeCells>
  <printOptions horizontalCentered="1" verticalCentered="1"/>
  <pageMargins left="0" right="0" top="0" bottom="0" header="0" footer="0"/>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84"/>
  <sheetViews>
    <sheetView showGridLines="0" view="pageBreakPreview" topLeftCell="A43" zoomScale="130" zoomScaleNormal="100" zoomScaleSheetLayoutView="130" workbookViewId="0"/>
  </sheetViews>
  <sheetFormatPr defaultRowHeight="11.25" x14ac:dyDescent="0.2"/>
  <cols>
    <col min="1" max="1" width="9.140625" style="78"/>
    <col min="2" max="2" width="4.5703125" style="182" customWidth="1"/>
    <col min="3" max="3" width="19.42578125" style="78" customWidth="1"/>
    <col min="4" max="10" width="8.7109375" style="179" customWidth="1"/>
    <col min="11" max="11" width="3.85546875" style="179" customWidth="1"/>
    <col min="12" max="16384" width="9.140625" style="78"/>
  </cols>
  <sheetData>
    <row r="1" spans="2:13" ht="5.0999999999999996" customHeight="1" x14ac:dyDescent="0.2">
      <c r="B1" s="168"/>
      <c r="C1" s="75"/>
      <c r="D1" s="169"/>
      <c r="E1" s="169"/>
      <c r="F1" s="169"/>
      <c r="G1" s="169"/>
      <c r="H1" s="169"/>
      <c r="I1" s="169"/>
      <c r="J1" s="170"/>
      <c r="K1" s="170"/>
    </row>
    <row r="2" spans="2:13" s="21" customFormat="1" ht="5.0999999999999996" customHeight="1" x14ac:dyDescent="0.2">
      <c r="B2" s="79"/>
      <c r="C2" s="79"/>
      <c r="D2" s="79"/>
      <c r="E2" s="79"/>
      <c r="F2" s="79"/>
      <c r="G2" s="79"/>
      <c r="H2" s="79"/>
      <c r="I2" s="79"/>
      <c r="J2" s="79"/>
      <c r="K2" s="79"/>
    </row>
    <row r="3" spans="2:13" s="20" customFormat="1" ht="0.75" customHeight="1" x14ac:dyDescent="0.2">
      <c r="B3" s="22"/>
      <c r="C3" s="22"/>
      <c r="D3" s="23"/>
      <c r="E3" s="23"/>
      <c r="F3" s="23"/>
      <c r="G3" s="23"/>
      <c r="H3" s="23"/>
      <c r="I3" s="23"/>
      <c r="J3" s="23"/>
      <c r="K3" s="23"/>
    </row>
    <row r="4" spans="2:13" ht="15" customHeight="1" x14ac:dyDescent="0.25">
      <c r="B4" s="80" t="s">
        <v>657</v>
      </c>
      <c r="C4" s="80"/>
      <c r="D4" s="80"/>
      <c r="E4" s="80"/>
      <c r="F4" s="80"/>
      <c r="G4" s="80"/>
      <c r="H4" s="80"/>
      <c r="I4" s="80"/>
      <c r="J4" s="80"/>
      <c r="K4" s="80"/>
      <c r="L4" s="84"/>
    </row>
    <row r="5" spans="2:13" s="87" customFormat="1" ht="4.5" customHeight="1" x14ac:dyDescent="0.2">
      <c r="B5" s="171"/>
      <c r="C5" s="85"/>
      <c r="D5" s="172"/>
      <c r="E5" s="172"/>
      <c r="F5" s="172"/>
      <c r="G5" s="172"/>
      <c r="H5" s="172"/>
      <c r="I5" s="172"/>
      <c r="J5" s="172"/>
      <c r="K5" s="172"/>
      <c r="L5" s="85"/>
    </row>
    <row r="6" spans="2:13" s="21" customFormat="1" ht="12" customHeight="1" x14ac:dyDescent="0.2">
      <c r="B6" s="88" t="s">
        <v>658</v>
      </c>
      <c r="C6" s="88"/>
      <c r="D6" s="88"/>
      <c r="E6" s="88"/>
      <c r="F6" s="88"/>
      <c r="G6" s="88"/>
      <c r="H6" s="88"/>
      <c r="I6" s="88"/>
      <c r="J6" s="88"/>
      <c r="K6" s="88"/>
      <c r="M6" s="316"/>
    </row>
    <row r="7" spans="2:13" s="20" customFormat="1" ht="0.75" customHeight="1" x14ac:dyDescent="0.2">
      <c r="B7" s="22"/>
      <c r="C7" s="22"/>
      <c r="D7" s="23"/>
      <c r="E7" s="23"/>
      <c r="F7" s="23"/>
      <c r="G7" s="23"/>
      <c r="H7" s="23"/>
      <c r="I7" s="23"/>
      <c r="J7" s="23"/>
      <c r="K7" s="23"/>
    </row>
    <row r="8" spans="2:13" s="92" customFormat="1" ht="15" customHeight="1" x14ac:dyDescent="0.2">
      <c r="B8" s="20"/>
      <c r="C8" s="21"/>
      <c r="D8" s="91">
        <v>2013</v>
      </c>
      <c r="E8" s="91">
        <v>2014</v>
      </c>
      <c r="F8" s="91">
        <v>2015</v>
      </c>
      <c r="G8" s="91">
        <v>2016</v>
      </c>
      <c r="H8" s="91">
        <v>2017</v>
      </c>
      <c r="I8" s="91">
        <v>2018</v>
      </c>
      <c r="J8" s="91" t="s">
        <v>501</v>
      </c>
      <c r="K8" s="173"/>
      <c r="L8" s="21"/>
    </row>
    <row r="9" spans="2:13" s="20" customFormat="1" ht="0.75" customHeight="1" x14ac:dyDescent="0.2">
      <c r="D9" s="23"/>
      <c r="E9" s="23"/>
      <c r="F9" s="23"/>
      <c r="G9" s="23"/>
      <c r="H9" s="23"/>
      <c r="I9" s="23"/>
      <c r="J9" s="23"/>
      <c r="K9" s="24"/>
    </row>
    <row r="10" spans="2:13" ht="15" customHeight="1" x14ac:dyDescent="0.2">
      <c r="B10" s="93" t="s">
        <v>659</v>
      </c>
      <c r="C10" s="94"/>
      <c r="D10" s="174"/>
      <c r="E10" s="174"/>
      <c r="F10" s="174"/>
      <c r="G10" s="174"/>
      <c r="H10" s="174"/>
      <c r="I10" s="174"/>
      <c r="J10" s="174"/>
      <c r="K10" s="175"/>
      <c r="L10" s="84"/>
    </row>
    <row r="11" spans="2:13" s="87" customFormat="1" ht="15" customHeight="1" x14ac:dyDescent="0.2">
      <c r="B11" s="120"/>
      <c r="C11" s="71" t="s">
        <v>660</v>
      </c>
      <c r="D11" s="98">
        <v>180.01418834436612</v>
      </c>
      <c r="E11" s="98">
        <v>178.12052950030446</v>
      </c>
      <c r="F11" s="98">
        <v>132.35178698643915</v>
      </c>
      <c r="G11" s="98">
        <v>130.90260127907143</v>
      </c>
      <c r="H11" s="98">
        <v>144.40560147103645</v>
      </c>
      <c r="I11" s="98">
        <v>175.89499563999422</v>
      </c>
      <c r="J11" s="98">
        <v>198.20394067088597</v>
      </c>
      <c r="K11" s="178"/>
      <c r="L11" s="85"/>
    </row>
    <row r="12" spans="2:13" s="87" customFormat="1" ht="10.5" customHeight="1" x14ac:dyDescent="0.2">
      <c r="B12" s="120"/>
      <c r="C12" s="70" t="s">
        <v>661</v>
      </c>
      <c r="D12" s="99">
        <v>5263.7544566295055</v>
      </c>
      <c r="E12" s="99">
        <v>5191.8040904668496</v>
      </c>
      <c r="F12" s="99">
        <v>4202.3241685211888</v>
      </c>
      <c r="G12" s="99">
        <v>4256.3866977469452</v>
      </c>
      <c r="H12" s="99">
        <v>4431.3204261731107</v>
      </c>
      <c r="I12" s="99">
        <v>4840.3768332368381</v>
      </c>
      <c r="J12" s="99">
        <v>4920.5166819752521</v>
      </c>
      <c r="K12" s="178"/>
      <c r="L12" s="85"/>
    </row>
    <row r="13" spans="2:13" s="87" customFormat="1" ht="10.5" customHeight="1" x14ac:dyDescent="0.2">
      <c r="B13" s="120"/>
      <c r="C13" s="71" t="s">
        <v>662</v>
      </c>
      <c r="D13" s="98">
        <v>811.36355087518029</v>
      </c>
      <c r="E13" s="98">
        <v>747.23646248273235</v>
      </c>
      <c r="F13" s="98">
        <v>632.72176659487639</v>
      </c>
      <c r="G13" s="98">
        <v>670.66381099691137</v>
      </c>
      <c r="H13" s="98">
        <v>722.99196239014816</v>
      </c>
      <c r="I13" s="98">
        <v>961.27949842520354</v>
      </c>
      <c r="J13" s="445">
        <v>2179.1691110312172</v>
      </c>
      <c r="K13" s="178"/>
      <c r="L13" s="85"/>
    </row>
    <row r="14" spans="2:13" s="87" customFormat="1" ht="10.5" customHeight="1" x14ac:dyDescent="0.2">
      <c r="B14" s="164"/>
      <c r="C14" s="70" t="s">
        <v>77</v>
      </c>
      <c r="D14" s="99">
        <v>18221.43785995297</v>
      </c>
      <c r="E14" s="99">
        <v>18150.140693863908</v>
      </c>
      <c r="F14" s="99">
        <v>18684.820679536551</v>
      </c>
      <c r="G14" s="99">
        <v>17711.108987552459</v>
      </c>
      <c r="H14" s="99">
        <v>23703.531179727106</v>
      </c>
      <c r="I14" s="99">
        <v>22400.03035833624</v>
      </c>
      <c r="J14" s="99">
        <v>22484.699439232132</v>
      </c>
      <c r="K14" s="178"/>
      <c r="L14" s="85"/>
    </row>
    <row r="15" spans="2:13" s="87" customFormat="1" ht="10.5" customHeight="1" x14ac:dyDescent="0.2">
      <c r="B15" s="120"/>
      <c r="C15" s="97" t="s">
        <v>663</v>
      </c>
      <c r="D15" s="352">
        <v>849.79540470043696</v>
      </c>
      <c r="E15" s="352">
        <v>1063.5180905588929</v>
      </c>
      <c r="F15" s="352">
        <v>883.22763607838169</v>
      </c>
      <c r="G15" s="352">
        <v>836.85504485668594</v>
      </c>
      <c r="H15" s="352">
        <v>924.01091710522201</v>
      </c>
      <c r="I15" s="352">
        <v>966.45107010518871</v>
      </c>
      <c r="J15" s="352">
        <v>1032.2607160689338</v>
      </c>
      <c r="K15" s="178"/>
      <c r="L15" s="85"/>
    </row>
    <row r="16" spans="2:13" s="87" customFormat="1" ht="10.5" customHeight="1" x14ac:dyDescent="0.2">
      <c r="B16" s="120"/>
      <c r="C16" s="70" t="s">
        <v>664</v>
      </c>
      <c r="D16" s="362">
        <v>2147.8786856804682</v>
      </c>
      <c r="E16" s="362">
        <v>1975.3112175049982</v>
      </c>
      <c r="F16" s="362">
        <v>1921.3965774870674</v>
      </c>
      <c r="G16" s="362">
        <v>1865.7353764180837</v>
      </c>
      <c r="H16" s="362">
        <v>2258.9224945172505</v>
      </c>
      <c r="I16" s="362">
        <v>2749.771165379062</v>
      </c>
      <c r="J16" s="362">
        <v>2966.9574807311296</v>
      </c>
      <c r="K16" s="178"/>
      <c r="L16" s="85"/>
    </row>
    <row r="17" spans="2:12" s="87" customFormat="1" ht="10.5" customHeight="1" x14ac:dyDescent="0.2">
      <c r="B17" s="120"/>
      <c r="C17" s="97" t="s">
        <v>665</v>
      </c>
      <c r="D17" s="352">
        <v>4216.5935887246542</v>
      </c>
      <c r="E17" s="352">
        <v>4056.8783561262403</v>
      </c>
      <c r="F17" s="352">
        <v>3363.9884028386973</v>
      </c>
      <c r="G17" s="352">
        <v>3593.4065082692423</v>
      </c>
      <c r="H17" s="352">
        <v>3780.3244638112192</v>
      </c>
      <c r="I17" s="352">
        <v>4558.7866833784656</v>
      </c>
      <c r="J17" s="352">
        <v>4651.2235006199235</v>
      </c>
      <c r="K17" s="178"/>
      <c r="L17" s="85"/>
    </row>
    <row r="18" spans="2:12" s="87" customFormat="1" ht="10.5" customHeight="1" x14ac:dyDescent="0.2">
      <c r="B18" s="120"/>
      <c r="C18" s="70" t="s">
        <v>666</v>
      </c>
      <c r="D18" s="362">
        <v>479.79897040315137</v>
      </c>
      <c r="E18" s="362">
        <v>512.71094725819989</v>
      </c>
      <c r="F18" s="362">
        <v>463.19286755579043</v>
      </c>
      <c r="G18" s="362">
        <v>497.23289073860315</v>
      </c>
      <c r="H18" s="362">
        <v>540.04915791655731</v>
      </c>
      <c r="I18" s="362">
        <v>606.60147683369098</v>
      </c>
      <c r="J18" s="362">
        <v>669.8227680855847</v>
      </c>
      <c r="K18" s="178"/>
      <c r="L18" s="85"/>
    </row>
    <row r="19" spans="2:12" s="87" customFormat="1" ht="10.5" customHeight="1" x14ac:dyDescent="0.2">
      <c r="B19" s="120"/>
      <c r="C19" s="97" t="s">
        <v>151</v>
      </c>
      <c r="D19" s="352">
        <v>52315.865734038409</v>
      </c>
      <c r="E19" s="352">
        <v>51939.762327032622</v>
      </c>
      <c r="F19" s="352">
        <v>43474.176017356709</v>
      </c>
      <c r="G19" s="352">
        <v>44191.178821309804</v>
      </c>
      <c r="H19" s="352">
        <v>46035.788507882746</v>
      </c>
      <c r="I19" s="352">
        <v>50459.352280009043</v>
      </c>
      <c r="J19" s="352">
        <v>50729.300121137567</v>
      </c>
      <c r="K19" s="178"/>
      <c r="L19" s="85"/>
    </row>
    <row r="20" spans="2:12" s="87" customFormat="1" ht="10.5" customHeight="1" x14ac:dyDescent="0.2">
      <c r="B20" s="120"/>
      <c r="C20" s="70" t="s">
        <v>667</v>
      </c>
      <c r="D20" s="362">
        <v>45931.037512844385</v>
      </c>
      <c r="E20" s="362">
        <v>46102.429875909314</v>
      </c>
      <c r="F20" s="362">
        <v>39813.337055395918</v>
      </c>
      <c r="G20" s="362">
        <v>41589.531706576061</v>
      </c>
      <c r="H20" s="362">
        <v>45374.128801372608</v>
      </c>
      <c r="I20" s="362">
        <v>49725.396348703871</v>
      </c>
      <c r="J20" s="362">
        <v>54751.177808584223</v>
      </c>
      <c r="K20" s="178"/>
      <c r="L20" s="85"/>
    </row>
    <row r="21" spans="2:12" s="87" customFormat="1" ht="10.5" customHeight="1" x14ac:dyDescent="0.2">
      <c r="B21" s="120"/>
      <c r="C21" s="97" t="s">
        <v>668</v>
      </c>
      <c r="D21" s="352">
        <v>5309.4868614519755</v>
      </c>
      <c r="E21" s="352">
        <v>5225.5096156131922</v>
      </c>
      <c r="F21" s="352">
        <v>4517.3410050578186</v>
      </c>
      <c r="G21" s="352">
        <v>4634.7955631985969</v>
      </c>
      <c r="H21" s="352">
        <v>4742.1788659293406</v>
      </c>
      <c r="I21" s="352">
        <v>5382.9760398687386</v>
      </c>
      <c r="J21" s="390">
        <v>4940.3382962071109</v>
      </c>
      <c r="K21" s="178"/>
      <c r="L21" s="85"/>
    </row>
    <row r="22" spans="2:12" s="87" customFormat="1" ht="10.5" customHeight="1" x14ac:dyDescent="0.2">
      <c r="B22" s="120"/>
      <c r="C22" s="70" t="s">
        <v>669</v>
      </c>
      <c r="D22" s="362">
        <v>1280.0516462147123</v>
      </c>
      <c r="E22" s="362">
        <v>1209.8018902128799</v>
      </c>
      <c r="F22" s="362">
        <v>1132.4772949799972</v>
      </c>
      <c r="G22" s="362">
        <v>1288.6970103129415</v>
      </c>
      <c r="H22" s="362">
        <v>1467.7271201263229</v>
      </c>
      <c r="I22" s="362">
        <v>1791.3025887113167</v>
      </c>
      <c r="J22" s="391">
        <v>2080.382557352963</v>
      </c>
      <c r="K22" s="178"/>
      <c r="L22" s="85"/>
    </row>
    <row r="23" spans="2:12" s="87" customFormat="1" ht="10.5" customHeight="1" x14ac:dyDescent="0.2">
      <c r="B23" s="120"/>
      <c r="C23" s="97" t="s">
        <v>670</v>
      </c>
      <c r="D23" s="352">
        <v>26657.83340880978</v>
      </c>
      <c r="E23" s="352">
        <v>24448.384684767159</v>
      </c>
      <c r="F23" s="352">
        <v>19566.399571497699</v>
      </c>
      <c r="G23" s="352">
        <v>22372.948963406252</v>
      </c>
      <c r="H23" s="352">
        <v>23851.793401671035</v>
      </c>
      <c r="I23" s="352">
        <v>25003.735464880792</v>
      </c>
      <c r="J23" s="390">
        <v>24481.585767113222</v>
      </c>
      <c r="K23" s="178"/>
      <c r="L23" s="85"/>
    </row>
    <row r="24" spans="2:12" s="87" customFormat="1" ht="10.5" customHeight="1" x14ac:dyDescent="0.2">
      <c r="B24" s="120"/>
      <c r="C24" s="70" t="s">
        <v>671</v>
      </c>
      <c r="D24" s="362">
        <v>281.24731810406962</v>
      </c>
      <c r="E24" s="362">
        <v>293.27449343873423</v>
      </c>
      <c r="F24" s="362">
        <v>281.41349533988131</v>
      </c>
      <c r="G24" s="362">
        <v>402.82394869505174</v>
      </c>
      <c r="H24" s="362">
        <v>484.21033212996491</v>
      </c>
      <c r="I24" s="362">
        <v>724.00834210163305</v>
      </c>
      <c r="J24" s="391">
        <v>724.46263604059288</v>
      </c>
      <c r="K24" s="178"/>
      <c r="L24" s="85"/>
    </row>
    <row r="25" spans="2:12" s="87" customFormat="1" ht="10.5" customHeight="1" x14ac:dyDescent="0.2">
      <c r="B25" s="120"/>
      <c r="C25" s="97" t="s">
        <v>672</v>
      </c>
      <c r="D25" s="352">
        <v>354.93064886068441</v>
      </c>
      <c r="E25" s="352">
        <v>426.93867573513518</v>
      </c>
      <c r="F25" s="352">
        <v>471.25356490278978</v>
      </c>
      <c r="G25" s="352">
        <v>635.60804468159142</v>
      </c>
      <c r="H25" s="352">
        <v>815.67174164908852</v>
      </c>
      <c r="I25" s="352">
        <v>1055.903435776105</v>
      </c>
      <c r="J25" s="390">
        <v>1107.1862503426028</v>
      </c>
      <c r="K25" s="178"/>
      <c r="L25" s="85"/>
    </row>
    <row r="26" spans="2:12" s="87" customFormat="1" ht="10.5" customHeight="1" x14ac:dyDescent="0.2">
      <c r="B26" s="120"/>
      <c r="C26" s="70" t="s">
        <v>272</v>
      </c>
      <c r="D26" s="362">
        <v>233.64534913906772</v>
      </c>
      <c r="E26" s="362">
        <v>252.54407406682216</v>
      </c>
      <c r="F26" s="362">
        <v>249.40528049176973</v>
      </c>
      <c r="G26" s="362">
        <v>235.93697132427374</v>
      </c>
      <c r="H26" s="362">
        <v>324.97322605896426</v>
      </c>
      <c r="I26" s="362">
        <v>355.44556223761532</v>
      </c>
      <c r="J26" s="391">
        <v>395.17243620432208</v>
      </c>
      <c r="K26" s="178"/>
      <c r="L26" s="85"/>
    </row>
    <row r="27" spans="2:12" s="87" customFormat="1" ht="10.5" customHeight="1" x14ac:dyDescent="0.2">
      <c r="B27" s="120"/>
      <c r="C27" s="97" t="s">
        <v>673</v>
      </c>
      <c r="D27" s="352">
        <v>65.425914956172562</v>
      </c>
      <c r="E27" s="352">
        <v>69.021027332079214</v>
      </c>
      <c r="F27" s="352">
        <v>56.912174495101013</v>
      </c>
      <c r="G27" s="352">
        <v>62.24363097214718</v>
      </c>
      <c r="H27" s="352">
        <v>65.330367907110499</v>
      </c>
      <c r="I27" s="352">
        <v>76.005708065712795</v>
      </c>
      <c r="J27" s="390">
        <v>92.109053151260511</v>
      </c>
      <c r="K27" s="178"/>
      <c r="L27" s="85"/>
    </row>
    <row r="28" spans="2:12" s="87" customFormat="1" ht="10.5" customHeight="1" x14ac:dyDescent="0.2">
      <c r="B28" s="120"/>
      <c r="C28" s="70" t="s">
        <v>674</v>
      </c>
      <c r="D28" s="362">
        <v>10226.373369184887</v>
      </c>
      <c r="E28" s="362">
        <v>10332.272017878289</v>
      </c>
      <c r="F28" s="362">
        <v>8668.2918181980076</v>
      </c>
      <c r="G28" s="362">
        <v>9107.9746189377383</v>
      </c>
      <c r="H28" s="362">
        <v>9622.391047133322</v>
      </c>
      <c r="I28" s="362">
        <v>11161.876916865907</v>
      </c>
      <c r="J28" s="391">
        <v>12478.354236806974</v>
      </c>
      <c r="K28" s="178"/>
      <c r="L28" s="85"/>
    </row>
    <row r="29" spans="2:12" s="87" customFormat="1" ht="10.5" customHeight="1" x14ac:dyDescent="0.2">
      <c r="B29" s="120"/>
      <c r="C29" s="97" t="s">
        <v>675</v>
      </c>
      <c r="D29" s="352">
        <v>7839.4510548781846</v>
      </c>
      <c r="E29" s="352">
        <v>7721.7530509677308</v>
      </c>
      <c r="F29" s="352">
        <v>6141.8381782237784</v>
      </c>
      <c r="G29" s="352">
        <v>6431.2357594491305</v>
      </c>
      <c r="H29" s="352">
        <v>6850.4119819971829</v>
      </c>
      <c r="I29" s="352">
        <v>7543.6328464001117</v>
      </c>
      <c r="J29" s="390">
        <v>7708.4983982170406</v>
      </c>
      <c r="K29" s="178"/>
      <c r="L29" s="85"/>
    </row>
    <row r="30" spans="2:12" s="87" customFormat="1" ht="10.5" customHeight="1" x14ac:dyDescent="0.2">
      <c r="B30" s="120"/>
      <c r="C30" s="70" t="s">
        <v>676</v>
      </c>
      <c r="D30" s="362">
        <v>9006.6478877908758</v>
      </c>
      <c r="E30" s="362">
        <v>10104.172472288357</v>
      </c>
      <c r="F30" s="362">
        <v>10595.640029051598</v>
      </c>
      <c r="G30" s="362">
        <v>9404.9717258112978</v>
      </c>
      <c r="H30" s="362">
        <v>9937.7977890068869</v>
      </c>
      <c r="I30" s="362">
        <v>11856.964020999239</v>
      </c>
      <c r="J30" s="391">
        <v>11902.374196294988</v>
      </c>
      <c r="K30" s="178"/>
      <c r="L30" s="85"/>
    </row>
    <row r="31" spans="2:12" s="87" customFormat="1" ht="10.5" customHeight="1" x14ac:dyDescent="0.2">
      <c r="B31" s="120"/>
      <c r="C31" s="97" t="s">
        <v>332</v>
      </c>
      <c r="D31" s="352">
        <v>3261.6501457339355</v>
      </c>
      <c r="E31" s="352">
        <v>3002.5855839265378</v>
      </c>
      <c r="F31" s="352">
        <v>2643.8303132381002</v>
      </c>
      <c r="G31" s="352">
        <v>2614.7138026806815</v>
      </c>
      <c r="H31" s="352">
        <v>2731.8344077976476</v>
      </c>
      <c r="I31" s="352">
        <v>3391.9458425159487</v>
      </c>
      <c r="J31" s="390">
        <v>3613.3401592498676</v>
      </c>
      <c r="K31" s="178"/>
      <c r="L31" s="85"/>
    </row>
    <row r="32" spans="2:12" s="87" customFormat="1" ht="10.5" customHeight="1" x14ac:dyDescent="0.2">
      <c r="B32" s="120"/>
      <c r="C32" s="70" t="s">
        <v>677</v>
      </c>
      <c r="D32" s="362">
        <v>2452.0326430449454</v>
      </c>
      <c r="E32" s="362">
        <v>2691.470287458852</v>
      </c>
      <c r="F32" s="362">
        <v>2580.6031462802671</v>
      </c>
      <c r="G32" s="362">
        <v>2645.4390250912566</v>
      </c>
      <c r="H32" s="362">
        <v>3643.3415171324605</v>
      </c>
      <c r="I32" s="362">
        <v>4358.8156900527247</v>
      </c>
      <c r="J32" s="362">
        <v>5050.32464200915</v>
      </c>
      <c r="K32" s="178"/>
      <c r="L32" s="85"/>
    </row>
    <row r="33" spans="2:12" s="87" customFormat="1" ht="10.5" customHeight="1" x14ac:dyDescent="0.2">
      <c r="B33" s="120"/>
      <c r="C33" s="97" t="s">
        <v>678</v>
      </c>
      <c r="D33" s="352">
        <v>968.29031232322802</v>
      </c>
      <c r="E33" s="352">
        <v>997.12222004259957</v>
      </c>
      <c r="F33" s="352">
        <v>986.47369697398938</v>
      </c>
      <c r="G33" s="352">
        <v>1003.406770527406</v>
      </c>
      <c r="H33" s="352">
        <v>1053.2700009833054</v>
      </c>
      <c r="I33" s="352">
        <v>1296.5439718630746</v>
      </c>
      <c r="J33" s="352">
        <v>1904.9482688123906</v>
      </c>
      <c r="K33" s="178"/>
      <c r="L33" s="85"/>
    </row>
    <row r="34" spans="2:12" s="87" customFormat="1" ht="10.5" customHeight="1" x14ac:dyDescent="0.2">
      <c r="B34" s="120"/>
      <c r="C34" s="70" t="s">
        <v>679</v>
      </c>
      <c r="D34" s="362">
        <v>506.74341896406793</v>
      </c>
      <c r="E34" s="362">
        <v>486.19428398835117</v>
      </c>
      <c r="F34" s="362">
        <v>400.78993873935696</v>
      </c>
      <c r="G34" s="362">
        <v>449.28096129059139</v>
      </c>
      <c r="H34" s="362">
        <v>475.79020398628103</v>
      </c>
      <c r="I34" s="362">
        <v>546.10314421448527</v>
      </c>
      <c r="J34" s="362">
        <v>580.82420976397577</v>
      </c>
      <c r="K34" s="178"/>
      <c r="L34" s="85"/>
    </row>
    <row r="35" spans="2:12" s="87" customFormat="1" ht="10.5" customHeight="1" x14ac:dyDescent="0.2">
      <c r="B35" s="120"/>
      <c r="C35" s="97" t="s">
        <v>680</v>
      </c>
      <c r="D35" s="352">
        <v>12606.670978520206</v>
      </c>
      <c r="E35" s="352">
        <v>12614.252725592061</v>
      </c>
      <c r="F35" s="352">
        <v>11090.45706349713</v>
      </c>
      <c r="G35" s="352">
        <v>9970.906794779954</v>
      </c>
      <c r="H35" s="352">
        <v>11863.974077140336</v>
      </c>
      <c r="I35" s="352">
        <v>13187.417055982301</v>
      </c>
      <c r="J35" s="352">
        <v>13156.232362091314</v>
      </c>
      <c r="K35" s="178"/>
      <c r="L35" s="85"/>
    </row>
    <row r="36" spans="2:12" s="87" customFormat="1" ht="10.5" customHeight="1" x14ac:dyDescent="0.2">
      <c r="B36" s="120"/>
      <c r="C36" s="70" t="s">
        <v>681</v>
      </c>
      <c r="D36" s="362">
        <v>14427.176264212285</v>
      </c>
      <c r="E36" s="362">
        <v>13583.012949092179</v>
      </c>
      <c r="F36" s="362">
        <v>11956.601505588691</v>
      </c>
      <c r="G36" s="362">
        <v>12649.409111391942</v>
      </c>
      <c r="H36" s="362">
        <v>12971.828255695482</v>
      </c>
      <c r="I36" s="362">
        <v>14145.467086750597</v>
      </c>
      <c r="J36" s="362">
        <v>13919.034590851323</v>
      </c>
      <c r="K36" s="178"/>
      <c r="L36" s="85"/>
    </row>
    <row r="37" spans="2:12" s="87" customFormat="1" ht="10.5" customHeight="1" x14ac:dyDescent="0.2">
      <c r="B37" s="120"/>
      <c r="C37" s="97" t="s">
        <v>682</v>
      </c>
      <c r="D37" s="352">
        <v>62258.072364847831</v>
      </c>
      <c r="E37" s="352">
        <v>65657.564663000187</v>
      </c>
      <c r="F37" s="352">
        <v>59492.213902480587</v>
      </c>
      <c r="G37" s="352">
        <v>56154.054447309609</v>
      </c>
      <c r="H37" s="352">
        <v>55672.167769950443</v>
      </c>
      <c r="I37" s="352">
        <v>60308.439707158832</v>
      </c>
      <c r="J37" s="352">
        <v>60760.759218790525</v>
      </c>
      <c r="K37" s="178"/>
      <c r="L37" s="85"/>
    </row>
    <row r="38" spans="2:12" s="87" customFormat="1" ht="10.5" customHeight="1" x14ac:dyDescent="0.2">
      <c r="B38" s="164"/>
      <c r="C38" s="70" t="s">
        <v>683</v>
      </c>
      <c r="D38" s="362">
        <v>680856</v>
      </c>
      <c r="E38" s="362">
        <v>653942</v>
      </c>
      <c r="F38" s="362">
        <v>641253</v>
      </c>
      <c r="G38" s="362">
        <v>656059</v>
      </c>
      <c r="H38" s="362">
        <v>642936</v>
      </c>
      <c r="I38" s="362">
        <v>672255</v>
      </c>
      <c r="J38" s="362">
        <v>730149</v>
      </c>
      <c r="K38" s="178"/>
      <c r="L38" s="85"/>
    </row>
    <row r="39" spans="2:12" s="87" customFormat="1" ht="15" customHeight="1" x14ac:dyDescent="0.2">
      <c r="B39" s="165" t="s">
        <v>684</v>
      </c>
      <c r="C39" s="71"/>
      <c r="D39" s="248">
        <v>288087.84362427425</v>
      </c>
      <c r="E39" s="248">
        <v>288964.7662787732</v>
      </c>
      <c r="F39" s="248">
        <v>254346.56676289311</v>
      </c>
      <c r="G39" s="248">
        <v>255345.20596463222</v>
      </c>
      <c r="H39" s="248">
        <v>274490.16561866226</v>
      </c>
      <c r="I39" s="248">
        <v>299630.52413449273</v>
      </c>
      <c r="J39" s="248">
        <v>309479.25884743652</v>
      </c>
      <c r="K39" s="177"/>
      <c r="L39" s="85"/>
    </row>
    <row r="40" spans="2:12" s="87" customFormat="1" ht="15" customHeight="1" x14ac:dyDescent="0.2">
      <c r="B40" s="165" t="s">
        <v>685</v>
      </c>
      <c r="C40" s="176"/>
      <c r="D40" s="159">
        <v>968943.84362427436</v>
      </c>
      <c r="E40" s="159">
        <v>942906.7662787732</v>
      </c>
      <c r="F40" s="159">
        <v>895599.56676289311</v>
      </c>
      <c r="G40" s="159">
        <v>911404.20596463222</v>
      </c>
      <c r="H40" s="159">
        <v>917426.16561866226</v>
      </c>
      <c r="I40" s="159">
        <v>971885.52413449273</v>
      </c>
      <c r="J40" s="159">
        <v>1039628.2588474365</v>
      </c>
      <c r="K40" s="177"/>
      <c r="L40" s="85"/>
    </row>
    <row r="41" spans="2:12" ht="27.95" customHeight="1" x14ac:dyDescent="0.2">
      <c r="B41" s="93" t="s">
        <v>686</v>
      </c>
      <c r="C41" s="94"/>
      <c r="K41" s="180"/>
      <c r="L41" s="84"/>
    </row>
    <row r="42" spans="2:12" s="87" customFormat="1" ht="15" customHeight="1" x14ac:dyDescent="0.2">
      <c r="B42" s="120"/>
      <c r="C42" s="71" t="s">
        <v>660</v>
      </c>
      <c r="D42" s="98">
        <v>154.21949061630841</v>
      </c>
      <c r="E42" s="98">
        <v>149.99878745668829</v>
      </c>
      <c r="F42" s="98">
        <v>132.35178698643915</v>
      </c>
      <c r="G42" s="98">
        <v>129.83261688991894</v>
      </c>
      <c r="H42" s="98">
        <v>135.41274515222648</v>
      </c>
      <c r="I42" s="98">
        <v>148.4600302346451</v>
      </c>
      <c r="J42" s="98">
        <v>166.09070038862248</v>
      </c>
      <c r="K42" s="181"/>
      <c r="L42" s="85"/>
    </row>
    <row r="43" spans="2:12" s="87" customFormat="1" ht="10.5" customHeight="1" x14ac:dyDescent="0.2">
      <c r="B43" s="120"/>
      <c r="C43" s="70" t="s">
        <v>661</v>
      </c>
      <c r="D43" s="99">
        <v>4472.2351680390875</v>
      </c>
      <c r="E43" s="99">
        <v>4383.2729285512187</v>
      </c>
      <c r="F43" s="99">
        <v>4202.3241685211879</v>
      </c>
      <c r="G43" s="99">
        <v>4191.9327440192083</v>
      </c>
      <c r="H43" s="99">
        <v>4213.6084563079694</v>
      </c>
      <c r="I43" s="99">
        <v>4345.0819296378768</v>
      </c>
      <c r="J43" s="99">
        <v>4494.2339480404335</v>
      </c>
      <c r="K43" s="181"/>
      <c r="L43" s="85"/>
    </row>
    <row r="44" spans="2:12" s="87" customFormat="1" ht="10.5" customHeight="1" x14ac:dyDescent="0.2">
      <c r="B44" s="120"/>
      <c r="C44" s="71" t="s">
        <v>662</v>
      </c>
      <c r="D44" s="98">
        <v>695.77489120927248</v>
      </c>
      <c r="E44" s="98">
        <v>638.10056375050488</v>
      </c>
      <c r="F44" s="98">
        <v>632.72176659487639</v>
      </c>
      <c r="G44" s="98">
        <v>657.28444642794057</v>
      </c>
      <c r="H44" s="98">
        <v>672.62388856762743</v>
      </c>
      <c r="I44" s="98">
        <v>824.07634342567815</v>
      </c>
      <c r="J44" s="445">
        <v>1872.0928954571039</v>
      </c>
      <c r="K44" s="181"/>
      <c r="L44" s="85"/>
    </row>
    <row r="45" spans="2:12" s="87" customFormat="1" ht="10.5" customHeight="1" x14ac:dyDescent="0.2">
      <c r="B45" s="120"/>
      <c r="C45" s="70" t="s">
        <v>77</v>
      </c>
      <c r="D45" s="99">
        <v>14819.860478568306</v>
      </c>
      <c r="E45" s="99">
        <v>15553.068727069198</v>
      </c>
      <c r="F45" s="99">
        <v>18684.820679536551</v>
      </c>
      <c r="G45" s="99">
        <v>18209.735544992076</v>
      </c>
      <c r="H45" s="99">
        <v>23273.058025608778</v>
      </c>
      <c r="I45" s="99">
        <v>21595.598016920183</v>
      </c>
      <c r="J45" s="99">
        <v>21860.379429525608</v>
      </c>
      <c r="K45" s="181"/>
      <c r="L45" s="85"/>
    </row>
    <row r="46" spans="2:12" s="87" customFormat="1" ht="10.5" customHeight="1" x14ac:dyDescent="0.2">
      <c r="B46" s="120"/>
      <c r="C46" s="97" t="s">
        <v>663</v>
      </c>
      <c r="D46" s="352">
        <v>707.21854012480833</v>
      </c>
      <c r="E46" s="352">
        <v>891.59686027388807</v>
      </c>
      <c r="F46" s="352">
        <v>883.22763607838169</v>
      </c>
      <c r="G46" s="352">
        <v>831.12482229655222</v>
      </c>
      <c r="H46" s="352">
        <v>883.27903531918798</v>
      </c>
      <c r="I46" s="352">
        <v>860.75656109617387</v>
      </c>
      <c r="J46" s="352">
        <v>934.10068876566345</v>
      </c>
      <c r="K46" s="181"/>
      <c r="L46" s="85"/>
    </row>
    <row r="47" spans="2:12" s="87" customFormat="1" ht="10.5" customHeight="1" x14ac:dyDescent="0.2">
      <c r="B47" s="120"/>
      <c r="C47" s="70" t="s">
        <v>664</v>
      </c>
      <c r="D47" s="362">
        <v>1771.6336380141761</v>
      </c>
      <c r="E47" s="362">
        <v>1686.3210740723491</v>
      </c>
      <c r="F47" s="362">
        <v>1921.3965774870674</v>
      </c>
      <c r="G47" s="362">
        <v>1830.5313860014935</v>
      </c>
      <c r="H47" s="362">
        <v>2089.8725588477992</v>
      </c>
      <c r="I47" s="362">
        <v>2315.3093935992219</v>
      </c>
      <c r="J47" s="362">
        <v>2511.5404331008253</v>
      </c>
      <c r="K47" s="181"/>
      <c r="L47" s="85"/>
    </row>
    <row r="48" spans="2:12" s="87" customFormat="1" ht="10.5" customHeight="1" x14ac:dyDescent="0.2">
      <c r="B48" s="120"/>
      <c r="C48" s="97" t="s">
        <v>665</v>
      </c>
      <c r="D48" s="352">
        <v>3571.6491015304896</v>
      </c>
      <c r="E48" s="352">
        <v>3398.930799141071</v>
      </c>
      <c r="F48" s="352">
        <v>3363.9884028386973</v>
      </c>
      <c r="G48" s="352">
        <v>3569.7717722062648</v>
      </c>
      <c r="H48" s="352">
        <v>3632.2882375643348</v>
      </c>
      <c r="I48" s="352">
        <v>4171.4575486720096</v>
      </c>
      <c r="J48" s="352">
        <v>4333.0627740895134</v>
      </c>
      <c r="K48" s="181"/>
      <c r="L48" s="85"/>
    </row>
    <row r="49" spans="2:12" s="87" customFormat="1" ht="10.5" customHeight="1" x14ac:dyDescent="0.2">
      <c r="B49" s="120"/>
      <c r="C49" s="70" t="s">
        <v>666</v>
      </c>
      <c r="D49" s="362">
        <v>416.77089564518138</v>
      </c>
      <c r="E49" s="362">
        <v>432.41027089017359</v>
      </c>
      <c r="F49" s="362">
        <v>463.19286755579049</v>
      </c>
      <c r="G49" s="362">
        <v>491.47870357199173</v>
      </c>
      <c r="H49" s="362">
        <v>504.0081693548089</v>
      </c>
      <c r="I49" s="362">
        <v>517.01388342068333</v>
      </c>
      <c r="J49" s="362">
        <v>568.84854950333931</v>
      </c>
      <c r="K49" s="181"/>
      <c r="L49" s="85"/>
    </row>
    <row r="50" spans="2:12" s="87" customFormat="1" ht="10.5" customHeight="1" x14ac:dyDescent="0.2">
      <c r="B50" s="120"/>
      <c r="C50" s="97" t="s">
        <v>151</v>
      </c>
      <c r="D50" s="352">
        <v>44452.632951957909</v>
      </c>
      <c r="E50" s="352">
        <v>43913.805801061848</v>
      </c>
      <c r="F50" s="352">
        <v>43474.176017356709</v>
      </c>
      <c r="G50" s="352">
        <v>44221.878678155059</v>
      </c>
      <c r="H50" s="352">
        <v>44923.349902089663</v>
      </c>
      <c r="I50" s="352">
        <v>46573.029834225432</v>
      </c>
      <c r="J50" s="352">
        <v>47771.40249477289</v>
      </c>
      <c r="K50" s="181"/>
      <c r="L50" s="85"/>
    </row>
    <row r="51" spans="2:12" s="87" customFormat="1" ht="10.5" customHeight="1" x14ac:dyDescent="0.2">
      <c r="B51" s="120"/>
      <c r="C51" s="70" t="s">
        <v>667</v>
      </c>
      <c r="D51" s="362">
        <v>39813.281812035122</v>
      </c>
      <c r="E51" s="362">
        <v>39303.907401555276</v>
      </c>
      <c r="F51" s="362">
        <v>39813.337055395918</v>
      </c>
      <c r="G51" s="362">
        <v>41137.863417050525</v>
      </c>
      <c r="H51" s="362">
        <v>43387.264332388077</v>
      </c>
      <c r="I51" s="362">
        <v>44566.69888857464</v>
      </c>
      <c r="J51" s="362">
        <v>49711.722431229995</v>
      </c>
      <c r="K51" s="181"/>
      <c r="L51" s="85"/>
    </row>
    <row r="52" spans="2:12" s="87" customFormat="1" ht="10.5" customHeight="1" x14ac:dyDescent="0.2">
      <c r="B52" s="120"/>
      <c r="C52" s="97" t="s">
        <v>668</v>
      </c>
      <c r="D52" s="352">
        <v>4334.624910866446</v>
      </c>
      <c r="E52" s="352">
        <v>4352.9021935365172</v>
      </c>
      <c r="F52" s="352">
        <v>4517.3410050578186</v>
      </c>
      <c r="G52" s="352">
        <v>4652.4144626856814</v>
      </c>
      <c r="H52" s="352">
        <v>4649.6929738244435</v>
      </c>
      <c r="I52" s="352">
        <v>5015.4714048207552</v>
      </c>
      <c r="J52" s="352">
        <v>4723.0651381514663</v>
      </c>
      <c r="K52" s="181"/>
      <c r="L52" s="85"/>
    </row>
    <row r="53" spans="2:12" s="87" customFormat="1" ht="10.5" customHeight="1" x14ac:dyDescent="0.2">
      <c r="B53" s="120"/>
      <c r="C53" s="70" t="s">
        <v>669</v>
      </c>
      <c r="D53" s="362">
        <v>1081.3389012591965</v>
      </c>
      <c r="E53" s="362">
        <v>1027.1672787654984</v>
      </c>
      <c r="F53" s="362">
        <v>1132.4772949799972</v>
      </c>
      <c r="G53" s="362">
        <v>1286.1641940094144</v>
      </c>
      <c r="H53" s="362">
        <v>1378.2994052628185</v>
      </c>
      <c r="I53" s="362">
        <v>1585.1500283975379</v>
      </c>
      <c r="J53" s="362">
        <v>1739.4656884673891</v>
      </c>
      <c r="K53" s="181"/>
      <c r="L53" s="85"/>
    </row>
    <row r="54" spans="2:12" s="87" customFormat="1" ht="10.5" customHeight="1" x14ac:dyDescent="0.2">
      <c r="B54" s="120"/>
      <c r="C54" s="97" t="s">
        <v>670</v>
      </c>
      <c r="D54" s="352">
        <v>23036.453804416858</v>
      </c>
      <c r="E54" s="352">
        <v>20777.45639598948</v>
      </c>
      <c r="F54" s="352">
        <v>19566.399571497699</v>
      </c>
      <c r="G54" s="352">
        <v>21924.828997292327</v>
      </c>
      <c r="H54" s="352">
        <v>22794.3369190306</v>
      </c>
      <c r="I54" s="352">
        <v>23058.429448494167</v>
      </c>
      <c r="J54" s="352">
        <v>23281.234720157001</v>
      </c>
      <c r="K54" s="181"/>
      <c r="L54" s="85"/>
    </row>
    <row r="55" spans="2:12" s="87" customFormat="1" ht="10.5" customHeight="1" x14ac:dyDescent="0.2">
      <c r="B55" s="120"/>
      <c r="C55" s="70" t="s">
        <v>671</v>
      </c>
      <c r="D55" s="362">
        <v>239.06110436892243</v>
      </c>
      <c r="E55" s="362">
        <v>245.16225480586974</v>
      </c>
      <c r="F55" s="362">
        <v>281.41349533988131</v>
      </c>
      <c r="G55" s="362">
        <v>400.41248060228679</v>
      </c>
      <c r="H55" s="362">
        <v>457.86933677264005</v>
      </c>
      <c r="I55" s="362">
        <v>627.00721139209224</v>
      </c>
      <c r="J55" s="362">
        <v>622.37202865380698</v>
      </c>
      <c r="K55" s="181"/>
      <c r="L55" s="85"/>
    </row>
    <row r="56" spans="2:12" s="87" customFormat="1" ht="10.5" customHeight="1" x14ac:dyDescent="0.2">
      <c r="B56" s="120"/>
      <c r="C56" s="97" t="s">
        <v>672</v>
      </c>
      <c r="D56" s="352">
        <v>300.53846878775653</v>
      </c>
      <c r="E56" s="352">
        <v>358.10636224740529</v>
      </c>
      <c r="F56" s="352">
        <v>471.25356490278978</v>
      </c>
      <c r="G56" s="352">
        <v>628.51291573017158</v>
      </c>
      <c r="H56" s="352">
        <v>759.20149020031636</v>
      </c>
      <c r="I56" s="352">
        <v>908.07464302559231</v>
      </c>
      <c r="J56" s="352">
        <v>957.10459791482276</v>
      </c>
      <c r="K56" s="181"/>
      <c r="L56" s="85"/>
    </row>
    <row r="57" spans="2:12" s="87" customFormat="1" ht="10.5" customHeight="1" x14ac:dyDescent="0.2">
      <c r="B57" s="120"/>
      <c r="C57" s="70" t="s">
        <v>272</v>
      </c>
      <c r="D57" s="362">
        <v>199.6650181814145</v>
      </c>
      <c r="E57" s="362">
        <v>210.30159157622546</v>
      </c>
      <c r="F57" s="362">
        <v>249.40528049176976</v>
      </c>
      <c r="G57" s="362">
        <v>234.33818918703085</v>
      </c>
      <c r="H57" s="362">
        <v>310.23738290198969</v>
      </c>
      <c r="I57" s="362">
        <v>312.15613440266958</v>
      </c>
      <c r="J57" s="362">
        <v>348.43795602453224</v>
      </c>
      <c r="K57" s="181"/>
      <c r="L57" s="85"/>
    </row>
    <row r="58" spans="2:12" s="87" customFormat="1" ht="10.5" customHeight="1" x14ac:dyDescent="0.2">
      <c r="B58" s="120"/>
      <c r="C58" s="97" t="s">
        <v>673</v>
      </c>
      <c r="D58" s="352">
        <v>56.442415448988477</v>
      </c>
      <c r="E58" s="352">
        <v>58.977912858167933</v>
      </c>
      <c r="F58" s="352">
        <v>56.912174495101013</v>
      </c>
      <c r="G58" s="352">
        <v>59.378699694773694</v>
      </c>
      <c r="H58" s="352">
        <v>58.922615335022194</v>
      </c>
      <c r="I58" s="352">
        <v>63.867735046854797</v>
      </c>
      <c r="J58" s="352">
        <v>78.391922998980476</v>
      </c>
      <c r="K58" s="181"/>
      <c r="L58" s="85"/>
    </row>
    <row r="59" spans="2:12" s="87" customFormat="1" ht="10.5" customHeight="1" x14ac:dyDescent="0.2">
      <c r="B59" s="120"/>
      <c r="C59" s="70" t="s">
        <v>674</v>
      </c>
      <c r="D59" s="362">
        <v>8629.0346423638421</v>
      </c>
      <c r="E59" s="362">
        <v>8645.7716108845361</v>
      </c>
      <c r="F59" s="362">
        <v>8668.2918181980076</v>
      </c>
      <c r="G59" s="362">
        <v>9052.6069578519509</v>
      </c>
      <c r="H59" s="362">
        <v>9249.0826302815549</v>
      </c>
      <c r="I59" s="362">
        <v>10027.062685430028</v>
      </c>
      <c r="J59" s="362">
        <v>11414.325470461587</v>
      </c>
      <c r="K59" s="181"/>
      <c r="L59" s="85"/>
    </row>
    <row r="60" spans="2:12" s="87" customFormat="1" ht="10.5" customHeight="1" x14ac:dyDescent="0.2">
      <c r="B60" s="120"/>
      <c r="C60" s="97" t="s">
        <v>675</v>
      </c>
      <c r="D60" s="352">
        <v>5568.4351231311457</v>
      </c>
      <c r="E60" s="352">
        <v>5863.8249901196286</v>
      </c>
      <c r="F60" s="352">
        <v>6141.8381782237784</v>
      </c>
      <c r="G60" s="352">
        <v>6776.0460788824121</v>
      </c>
      <c r="H60" s="352">
        <v>6842.0728992739005</v>
      </c>
      <c r="I60" s="352">
        <v>7017.1820771974108</v>
      </c>
      <c r="J60" s="352">
        <v>7422.0895087997724</v>
      </c>
      <c r="K60" s="181"/>
      <c r="L60" s="85"/>
    </row>
    <row r="61" spans="2:12" s="87" customFormat="1" ht="10.5" customHeight="1" x14ac:dyDescent="0.2">
      <c r="B61" s="120"/>
      <c r="C61" s="70" t="s">
        <v>676</v>
      </c>
      <c r="D61" s="362">
        <v>7647.9608641197237</v>
      </c>
      <c r="E61" s="362">
        <v>8520.8615500020114</v>
      </c>
      <c r="F61" s="362">
        <v>10595.640029051598</v>
      </c>
      <c r="G61" s="362">
        <v>9806.9226478385499</v>
      </c>
      <c r="H61" s="362">
        <v>9742.2596991653936</v>
      </c>
      <c r="I61" s="362">
        <v>10970.383682503176</v>
      </c>
      <c r="J61" s="362">
        <v>11310.593562674718</v>
      </c>
      <c r="K61" s="181"/>
      <c r="L61" s="85"/>
    </row>
    <row r="62" spans="2:12" s="87" customFormat="1" ht="10.5" customHeight="1" x14ac:dyDescent="0.2">
      <c r="B62" s="120"/>
      <c r="C62" s="97" t="s">
        <v>332</v>
      </c>
      <c r="D62" s="352">
        <v>2800.6139710119346</v>
      </c>
      <c r="E62" s="352">
        <v>2560.9109193370773</v>
      </c>
      <c r="F62" s="352">
        <v>2643.8303132381002</v>
      </c>
      <c r="G62" s="352">
        <v>2576.4948663662744</v>
      </c>
      <c r="H62" s="352">
        <v>2602.7050946835725</v>
      </c>
      <c r="I62" s="352">
        <v>3041.7551989784688</v>
      </c>
      <c r="J62" s="352">
        <v>3306.7390204727399</v>
      </c>
      <c r="K62" s="181"/>
      <c r="L62" s="85"/>
    </row>
    <row r="63" spans="2:12" s="87" customFormat="1" ht="10.5" customHeight="1" x14ac:dyDescent="0.2">
      <c r="B63" s="120"/>
      <c r="C63" s="70" t="s">
        <v>677</v>
      </c>
      <c r="D63" s="362">
        <v>2126.7301755788562</v>
      </c>
      <c r="E63" s="362">
        <v>2309.0575505704437</v>
      </c>
      <c r="F63" s="362">
        <v>2580.6031462802671</v>
      </c>
      <c r="G63" s="362">
        <v>2616.5356381154565</v>
      </c>
      <c r="H63" s="362">
        <v>3437.6108246690274</v>
      </c>
      <c r="I63" s="362">
        <v>3778.1524275361267</v>
      </c>
      <c r="J63" s="362">
        <v>4374.2870268681354</v>
      </c>
      <c r="K63" s="181"/>
      <c r="L63" s="85"/>
    </row>
    <row r="64" spans="2:12" s="87" customFormat="1" ht="10.5" customHeight="1" x14ac:dyDescent="0.2">
      <c r="B64" s="120"/>
      <c r="C64" s="97" t="s">
        <v>678</v>
      </c>
      <c r="D64" s="352">
        <v>806.2369431094794</v>
      </c>
      <c r="E64" s="352">
        <v>832.20586166924022</v>
      </c>
      <c r="F64" s="352">
        <v>986.47369697398949</v>
      </c>
      <c r="G64" s="352">
        <v>1010.826595239979</v>
      </c>
      <c r="H64" s="352">
        <v>1028.8260949244527</v>
      </c>
      <c r="I64" s="352">
        <v>1184.0770414576157</v>
      </c>
      <c r="J64" s="352">
        <v>1753.7950147938236</v>
      </c>
      <c r="K64" s="181"/>
      <c r="L64" s="85"/>
    </row>
    <row r="65" spans="1:12" s="87" customFormat="1" ht="10.5" customHeight="1" x14ac:dyDescent="0.2">
      <c r="B65" s="120"/>
      <c r="C65" s="70" t="s">
        <v>679</v>
      </c>
      <c r="D65" s="362">
        <v>430.99179102035509</v>
      </c>
      <c r="E65" s="362">
        <v>410.5836823517181</v>
      </c>
      <c r="F65" s="362">
        <v>400.78993873935696</v>
      </c>
      <c r="G65" s="362">
        <v>447.09945399163297</v>
      </c>
      <c r="H65" s="362">
        <v>457.49425728029297</v>
      </c>
      <c r="I65" s="362">
        <v>490.19775647924496</v>
      </c>
      <c r="J65" s="362">
        <v>525.48553035744408</v>
      </c>
      <c r="K65" s="181"/>
      <c r="L65" s="85"/>
    </row>
    <row r="66" spans="1:12" s="87" customFormat="1" ht="10.5" customHeight="1" x14ac:dyDescent="0.2">
      <c r="B66" s="120"/>
      <c r="C66" s="97" t="s">
        <v>680</v>
      </c>
      <c r="D66" s="352">
        <v>10563.790524944819</v>
      </c>
      <c r="E66" s="352">
        <v>10598.831115027426</v>
      </c>
      <c r="F66" s="352">
        <v>11090.45706349713</v>
      </c>
      <c r="G66" s="352">
        <v>9967.8899177898911</v>
      </c>
      <c r="H66" s="352">
        <v>11499.899408970065</v>
      </c>
      <c r="I66" s="352">
        <v>12084.150289135901</v>
      </c>
      <c r="J66" s="352">
        <v>12336.318624488636</v>
      </c>
      <c r="K66" s="181"/>
      <c r="L66" s="85"/>
    </row>
    <row r="67" spans="1:12" s="87" customFormat="1" ht="10.5" customHeight="1" x14ac:dyDescent="0.2">
      <c r="B67" s="120"/>
      <c r="C67" s="70" t="s">
        <v>681</v>
      </c>
      <c r="D67" s="362">
        <v>11696.188791444583</v>
      </c>
      <c r="E67" s="362">
        <v>11784.41711265035</v>
      </c>
      <c r="F67" s="362">
        <v>11956.601505588691</v>
      </c>
      <c r="G67" s="362">
        <v>12992.944430277605</v>
      </c>
      <c r="H67" s="362">
        <v>14520.189588504123</v>
      </c>
      <c r="I67" s="362">
        <v>18041.931389094829</v>
      </c>
      <c r="J67" s="362">
        <v>17999.515400287335</v>
      </c>
      <c r="K67" s="181"/>
      <c r="L67" s="85"/>
    </row>
    <row r="68" spans="1:12" s="87" customFormat="1" ht="10.5" customHeight="1" x14ac:dyDescent="0.2">
      <c r="B68" s="120"/>
      <c r="C68" s="97" t="s">
        <v>682</v>
      </c>
      <c r="D68" s="352">
        <v>62152.952803596927</v>
      </c>
      <c r="E68" s="352">
        <v>61226.902838645037</v>
      </c>
      <c r="F68" s="352">
        <v>59492.213902480587</v>
      </c>
      <c r="G68" s="352">
        <v>62256.895940265487</v>
      </c>
      <c r="H68" s="352">
        <v>63357.003861662655</v>
      </c>
      <c r="I68" s="352">
        <v>64977.74971304318</v>
      </c>
      <c r="J68" s="352">
        <v>65944.325923466502</v>
      </c>
      <c r="K68" s="181"/>
      <c r="L68" s="85"/>
    </row>
    <row r="69" spans="1:12" s="87" customFormat="1" ht="10.5" customHeight="1" x14ac:dyDescent="0.2">
      <c r="B69" s="120"/>
      <c r="C69" s="70" t="s">
        <v>683</v>
      </c>
      <c r="D69" s="362">
        <v>696291.20959128032</v>
      </c>
      <c r="E69" s="362">
        <v>660062.1542598966</v>
      </c>
      <c r="F69" s="362">
        <v>641253</v>
      </c>
      <c r="G69" s="362">
        <v>651200.84597482276</v>
      </c>
      <c r="H69" s="362">
        <v>626380.28117537114</v>
      </c>
      <c r="I69" s="362">
        <v>642012.07786259509</v>
      </c>
      <c r="J69" s="362">
        <v>685098.80669999972</v>
      </c>
      <c r="K69" s="181"/>
      <c r="L69" s="85"/>
    </row>
    <row r="70" spans="1:12" s="87" customFormat="1" ht="15" customHeight="1" x14ac:dyDescent="0.2">
      <c r="B70" s="165" t="s">
        <v>684</v>
      </c>
      <c r="C70" s="71"/>
      <c r="D70" s="248">
        <v>252489.89480594292</v>
      </c>
      <c r="E70" s="248">
        <v>250075.87652200068</v>
      </c>
      <c r="F70" s="248">
        <v>254346.56676289311</v>
      </c>
      <c r="G70" s="248">
        <v>261902.36789773713</v>
      </c>
      <c r="H70" s="248">
        <v>276860.46983394329</v>
      </c>
      <c r="I70" s="248">
        <v>289100.2812962422</v>
      </c>
      <c r="J70" s="248">
        <v>302361.02147991263</v>
      </c>
      <c r="K70" s="177"/>
      <c r="L70" s="85"/>
    </row>
    <row r="71" spans="1:12" s="87" customFormat="1" ht="15" customHeight="1" x14ac:dyDescent="0.2">
      <c r="B71" s="165" t="s">
        <v>685</v>
      </c>
      <c r="C71" s="97"/>
      <c r="D71" s="159">
        <v>948781.10439722321</v>
      </c>
      <c r="E71" s="159">
        <v>910138.03078189725</v>
      </c>
      <c r="F71" s="159">
        <v>895599.56676289311</v>
      </c>
      <c r="G71" s="159">
        <v>913103.21387255983</v>
      </c>
      <c r="H71" s="159">
        <v>903240.75100931444</v>
      </c>
      <c r="I71" s="159">
        <v>931112.35915883724</v>
      </c>
      <c r="J71" s="159">
        <v>987459.82817991241</v>
      </c>
      <c r="K71" s="177"/>
      <c r="L71" s="85"/>
    </row>
    <row r="72" spans="1:12" s="21" customFormat="1" ht="4.5" customHeight="1" x14ac:dyDescent="0.2">
      <c r="B72" s="102"/>
      <c r="C72" s="102"/>
      <c r="D72" s="102"/>
      <c r="E72" s="102"/>
      <c r="F72" s="102"/>
      <c r="G72" s="102"/>
      <c r="H72" s="102"/>
      <c r="I72" s="102"/>
      <c r="J72" s="102"/>
    </row>
    <row r="73" spans="1:12" s="20" customFormat="1" ht="0.75" customHeight="1" x14ac:dyDescent="0.2">
      <c r="B73" s="22"/>
      <c r="C73" s="22"/>
      <c r="D73" s="23"/>
      <c r="E73" s="23"/>
      <c r="F73" s="23"/>
      <c r="G73" s="23"/>
      <c r="H73" s="23"/>
      <c r="I73" s="23"/>
      <c r="J73" s="23"/>
      <c r="K73" s="23"/>
    </row>
    <row r="74" spans="1:12" s="103" customFormat="1" ht="18" customHeight="1" x14ac:dyDescent="0.25">
      <c r="C74" s="503" t="s">
        <v>687</v>
      </c>
      <c r="D74" s="503"/>
      <c r="E74" s="503"/>
      <c r="F74" s="503"/>
      <c r="G74" s="503"/>
      <c r="H74" s="503"/>
      <c r="I74" s="503"/>
      <c r="J74" s="503"/>
    </row>
    <row r="75" spans="1:12" s="103" customFormat="1" ht="39.950000000000003" customHeight="1" x14ac:dyDescent="0.25">
      <c r="A75" s="104"/>
      <c r="C75" s="501" t="s">
        <v>656</v>
      </c>
      <c r="D75" s="501"/>
      <c r="E75" s="501"/>
      <c r="F75" s="501"/>
      <c r="G75" s="501"/>
      <c r="H75" s="501"/>
      <c r="I75" s="501"/>
      <c r="J75" s="501"/>
    </row>
    <row r="76" spans="1:12" ht="14.25" customHeight="1" x14ac:dyDescent="0.3">
      <c r="B76" s="111" t="s">
        <v>699</v>
      </c>
      <c r="C76" s="112"/>
      <c r="D76" s="112"/>
      <c r="E76" s="112"/>
      <c r="F76" s="112"/>
      <c r="G76" s="112"/>
      <c r="H76" s="112"/>
      <c r="I76" s="112"/>
      <c r="J76" s="112"/>
      <c r="K76" s="112"/>
    </row>
    <row r="77" spans="1:12" ht="6.75" customHeight="1" x14ac:dyDescent="0.2"/>
    <row r="79" spans="1:12" x14ac:dyDescent="0.2">
      <c r="B79" s="165"/>
      <c r="K79" s="167"/>
    </row>
    <row r="80" spans="1:12" x14ac:dyDescent="0.2">
      <c r="B80" s="165"/>
      <c r="D80" s="167"/>
      <c r="E80" s="167"/>
      <c r="F80" s="167"/>
      <c r="G80" s="167"/>
      <c r="H80" s="167"/>
      <c r="I80" s="167"/>
      <c r="J80" s="167"/>
      <c r="K80" s="167"/>
    </row>
    <row r="81" spans="2:12" x14ac:dyDescent="0.2">
      <c r="D81" s="167"/>
      <c r="E81" s="167"/>
      <c r="F81" s="167"/>
      <c r="G81" s="167"/>
      <c r="H81" s="167"/>
      <c r="I81" s="167"/>
      <c r="J81" s="167"/>
    </row>
    <row r="82" spans="2:12" x14ac:dyDescent="0.2">
      <c r="D82" s="167"/>
      <c r="E82" s="167"/>
      <c r="F82" s="167"/>
      <c r="G82" s="167"/>
      <c r="H82" s="167"/>
      <c r="I82" s="167"/>
      <c r="J82" s="167"/>
    </row>
    <row r="83" spans="2:12" ht="10.5" customHeight="1" x14ac:dyDescent="0.25">
      <c r="B83" s="358"/>
      <c r="C83" s="108"/>
      <c r="D83" s="84"/>
      <c r="E83" s="84"/>
      <c r="F83" s="109"/>
      <c r="G83" s="84"/>
      <c r="H83" s="84"/>
      <c r="I83" s="110"/>
      <c r="J83" s="84"/>
      <c r="K83" s="84"/>
      <c r="L83" s="84"/>
    </row>
    <row r="84" spans="2:12" ht="10.5" customHeight="1" x14ac:dyDescent="0.25">
      <c r="B84" s="359"/>
      <c r="C84" s="108"/>
      <c r="D84" s="84"/>
      <c r="E84" s="84"/>
      <c r="F84" s="109"/>
      <c r="G84" s="84"/>
      <c r="H84" s="84"/>
      <c r="I84" s="110"/>
      <c r="J84" s="84"/>
      <c r="K84" s="84"/>
      <c r="L84" s="84"/>
    </row>
  </sheetData>
  <mergeCells count="2">
    <mergeCell ref="C74:J74"/>
    <mergeCell ref="C75:J75"/>
  </mergeCells>
  <printOptions horizontalCentered="1" verticalCentered="1"/>
  <pageMargins left="0" right="0" top="0" bottom="0" header="0" footer="0"/>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T84"/>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19.42578125" style="78" customWidth="1"/>
    <col min="4" max="10" width="8.7109375" style="78" customWidth="1"/>
    <col min="11" max="11" width="3.85546875" style="78" customWidth="1"/>
    <col min="12" max="16384" width="9.140625" style="78"/>
  </cols>
  <sheetData>
    <row r="1" spans="2:20" ht="10.5" customHeight="1" x14ac:dyDescent="0.2">
      <c r="B1" s="75"/>
      <c r="C1" s="75"/>
      <c r="D1" s="76"/>
      <c r="E1" s="76"/>
      <c r="F1" s="76"/>
      <c r="G1" s="76"/>
      <c r="H1" s="76"/>
      <c r="I1" s="76"/>
      <c r="J1" s="77"/>
    </row>
    <row r="2" spans="2:20" s="21" customFormat="1" ht="5.0999999999999996" customHeight="1" x14ac:dyDescent="0.2">
      <c r="B2" s="79"/>
      <c r="C2" s="79"/>
      <c r="D2" s="79"/>
      <c r="E2" s="79"/>
      <c r="F2" s="79"/>
      <c r="G2" s="79"/>
      <c r="H2" s="79"/>
      <c r="I2" s="79"/>
      <c r="J2" s="79"/>
      <c r="K2" s="79"/>
    </row>
    <row r="3" spans="2:20" s="20" customFormat="1" ht="0.75" customHeight="1" x14ac:dyDescent="0.2">
      <c r="B3" s="22"/>
      <c r="C3" s="22"/>
      <c r="D3" s="22"/>
      <c r="E3" s="22"/>
      <c r="F3" s="22"/>
      <c r="G3" s="22"/>
      <c r="H3" s="22"/>
      <c r="I3" s="22"/>
      <c r="J3" s="22"/>
      <c r="K3" s="22"/>
    </row>
    <row r="4" spans="2:20" ht="15" customHeight="1" x14ac:dyDescent="0.25">
      <c r="B4" s="80" t="s">
        <v>688</v>
      </c>
      <c r="C4" s="80"/>
      <c r="D4" s="80"/>
      <c r="E4" s="80"/>
      <c r="F4" s="80"/>
      <c r="G4" s="80"/>
      <c r="H4" s="80"/>
      <c r="I4" s="80"/>
      <c r="J4" s="80"/>
      <c r="K4" s="80"/>
      <c r="L4" s="84"/>
    </row>
    <row r="5" spans="2:20" s="87" customFormat="1" ht="4.5" customHeight="1" x14ac:dyDescent="0.2">
      <c r="B5" s="85"/>
      <c r="C5" s="85"/>
      <c r="D5" s="86"/>
      <c r="E5" s="86"/>
      <c r="F5" s="86"/>
      <c r="G5" s="86"/>
      <c r="H5" s="86"/>
      <c r="I5" s="86"/>
      <c r="J5" s="86"/>
      <c r="K5" s="85"/>
      <c r="L5" s="85"/>
    </row>
    <row r="6" spans="2:20" s="21" customFormat="1" ht="12" customHeight="1" x14ac:dyDescent="0.2">
      <c r="B6" s="88" t="s">
        <v>689</v>
      </c>
      <c r="C6" s="88"/>
      <c r="D6" s="88"/>
      <c r="E6" s="88"/>
      <c r="F6" s="88"/>
      <c r="G6" s="88"/>
      <c r="H6" s="88"/>
      <c r="I6" s="88"/>
      <c r="J6" s="88"/>
      <c r="K6" s="88"/>
    </row>
    <row r="7" spans="2:20" s="20" customFormat="1" ht="0.75" customHeight="1" x14ac:dyDescent="0.2">
      <c r="B7" s="22"/>
      <c r="C7" s="22"/>
      <c r="D7" s="22"/>
      <c r="E7" s="22"/>
      <c r="F7" s="22"/>
      <c r="G7" s="22"/>
      <c r="H7" s="22"/>
      <c r="I7" s="22"/>
      <c r="J7" s="22"/>
      <c r="K7" s="22"/>
    </row>
    <row r="8" spans="2:20" s="92" customFormat="1" ht="18.75" customHeight="1" x14ac:dyDescent="0.2">
      <c r="B8" s="21"/>
      <c r="C8" s="21"/>
      <c r="D8" s="91">
        <v>2013</v>
      </c>
      <c r="E8" s="91">
        <v>2014</v>
      </c>
      <c r="F8" s="91">
        <v>2015</v>
      </c>
      <c r="G8" s="91">
        <v>2016</v>
      </c>
      <c r="H8" s="91">
        <v>2017</v>
      </c>
      <c r="I8" s="91">
        <v>2018</v>
      </c>
      <c r="J8" s="91" t="s">
        <v>501</v>
      </c>
      <c r="K8" s="90"/>
      <c r="L8" s="21"/>
    </row>
    <row r="9" spans="2:20" s="20" customFormat="1" ht="0.75" customHeight="1" x14ac:dyDescent="0.2">
      <c r="D9" s="22"/>
      <c r="E9" s="22"/>
      <c r="F9" s="22"/>
      <c r="G9" s="22"/>
      <c r="H9" s="22"/>
      <c r="I9" s="22"/>
      <c r="J9" s="22"/>
      <c r="K9" s="22"/>
    </row>
    <row r="10" spans="2:20" ht="15" customHeight="1" x14ac:dyDescent="0.25">
      <c r="B10" s="93" t="s">
        <v>690</v>
      </c>
      <c r="C10" s="94"/>
      <c r="D10" s="95"/>
      <c r="E10" s="95"/>
      <c r="F10" s="95"/>
      <c r="G10" s="95"/>
      <c r="H10" s="95"/>
      <c r="I10" s="95"/>
      <c r="J10" s="95"/>
      <c r="K10" s="96"/>
      <c r="L10" s="84"/>
      <c r="N10" s="103"/>
    </row>
    <row r="11" spans="2:20" s="87" customFormat="1" ht="15" customHeight="1" x14ac:dyDescent="0.2">
      <c r="B11" s="97"/>
      <c r="C11" s="73" t="s">
        <v>660</v>
      </c>
      <c r="D11" s="118">
        <v>1.4089713860863238</v>
      </c>
      <c r="E11" s="118">
        <v>1.3465168570312582</v>
      </c>
      <c r="F11" s="118">
        <v>1.1623132983385007</v>
      </c>
      <c r="G11" s="118">
        <v>1.1036057560073862</v>
      </c>
      <c r="H11" s="118">
        <v>1.1086746372836385</v>
      </c>
      <c r="I11" s="118">
        <v>1.1680482549458984</v>
      </c>
      <c r="J11" s="118">
        <v>1.2590057362707745</v>
      </c>
      <c r="K11" s="85"/>
      <c r="L11" s="325"/>
      <c r="M11" s="325"/>
      <c r="N11" s="325"/>
      <c r="O11" s="325"/>
      <c r="P11" s="325"/>
      <c r="Q11" s="325"/>
      <c r="R11" s="325"/>
      <c r="S11" s="325"/>
      <c r="T11" s="325"/>
    </row>
    <row r="12" spans="2:20" s="87" customFormat="1" ht="10.5" customHeight="1" x14ac:dyDescent="0.2">
      <c r="B12" s="97"/>
      <c r="C12" s="74" t="s">
        <v>661</v>
      </c>
      <c r="D12" s="121">
        <v>1.0104590139699905</v>
      </c>
      <c r="E12" s="121">
        <v>0.97809040061186536</v>
      </c>
      <c r="F12" s="121">
        <v>0.92168670138697339</v>
      </c>
      <c r="G12" s="121">
        <v>0.90623806956690611</v>
      </c>
      <c r="H12" s="121">
        <v>0.89539506396883761</v>
      </c>
      <c r="I12" s="121">
        <v>0.91024545436015036</v>
      </c>
      <c r="J12" s="121">
        <v>0.93065747125798071</v>
      </c>
      <c r="K12" s="85"/>
      <c r="L12" s="325"/>
      <c r="M12" s="325"/>
      <c r="N12" s="325"/>
      <c r="O12" s="325"/>
      <c r="P12" s="325"/>
      <c r="Q12" s="325"/>
      <c r="R12" s="325"/>
      <c r="S12" s="325"/>
    </row>
    <row r="13" spans="2:20" s="87" customFormat="1" ht="10.5" customHeight="1" x14ac:dyDescent="0.2">
      <c r="B13" s="97"/>
      <c r="C13" s="73" t="s">
        <v>662</v>
      </c>
      <c r="D13" s="353">
        <v>1.4604314644498426</v>
      </c>
      <c r="E13" s="353">
        <v>1.315205524441234</v>
      </c>
      <c r="F13" s="353">
        <v>1.2603689124946935</v>
      </c>
      <c r="G13" s="353">
        <v>1.2597063233485604</v>
      </c>
      <c r="H13" s="353">
        <v>1.241776901861098</v>
      </c>
      <c r="I13" s="353">
        <v>1.4759098952729346</v>
      </c>
      <c r="J13" s="353">
        <v>3.2462622273160866</v>
      </c>
      <c r="K13" s="85"/>
      <c r="L13" s="325"/>
      <c r="M13" s="325"/>
      <c r="N13" s="325"/>
      <c r="O13" s="325"/>
      <c r="P13" s="325"/>
      <c r="Q13" s="325"/>
      <c r="R13" s="325"/>
      <c r="S13" s="325"/>
    </row>
    <row r="14" spans="2:20" s="87" customFormat="1" ht="10.5" customHeight="1" x14ac:dyDescent="0.2">
      <c r="B14" s="97"/>
      <c r="C14" s="74" t="s">
        <v>77</v>
      </c>
      <c r="D14" s="121">
        <v>0.98643205676077661</v>
      </c>
      <c r="E14" s="121">
        <v>1.0063682823431044</v>
      </c>
      <c r="F14" s="121">
        <v>1.2007258103004637</v>
      </c>
      <c r="G14" s="121">
        <v>1.1573824678395814</v>
      </c>
      <c r="H14" s="121">
        <v>1.4364148067623377</v>
      </c>
      <c r="I14" s="121">
        <v>1.3088812868680104</v>
      </c>
      <c r="J14" s="121">
        <v>1.3083340788239251</v>
      </c>
      <c r="K14" s="85"/>
      <c r="L14" s="325"/>
      <c r="M14" s="325"/>
      <c r="N14" s="325"/>
      <c r="O14" s="325"/>
      <c r="P14" s="325"/>
      <c r="Q14" s="325"/>
      <c r="R14" s="325"/>
      <c r="S14" s="325"/>
    </row>
    <row r="15" spans="2:20" s="87" customFormat="1" ht="10.5" customHeight="1" x14ac:dyDescent="0.2">
      <c r="B15" s="97"/>
      <c r="C15" s="392" t="s">
        <v>663</v>
      </c>
      <c r="D15" s="353">
        <v>1.4611819133420481</v>
      </c>
      <c r="E15" s="353">
        <v>1.8437384079878234</v>
      </c>
      <c r="F15" s="353">
        <v>1.7836143884243452</v>
      </c>
      <c r="G15" s="353">
        <v>1.621073515264448</v>
      </c>
      <c r="H15" s="353">
        <v>1.6738974380106071</v>
      </c>
      <c r="I15" s="353">
        <v>1.5894162740941762</v>
      </c>
      <c r="J15" s="353">
        <v>1.6804744857303007</v>
      </c>
      <c r="K15" s="85"/>
      <c r="L15" s="325"/>
      <c r="M15" s="325"/>
      <c r="N15" s="325"/>
      <c r="O15" s="325"/>
      <c r="P15" s="325"/>
      <c r="Q15" s="325"/>
      <c r="R15" s="325"/>
      <c r="S15" s="325"/>
    </row>
    <row r="16" spans="2:20" s="87" customFormat="1" ht="10.5" customHeight="1" x14ac:dyDescent="0.2">
      <c r="B16" s="97"/>
      <c r="C16" s="74" t="s">
        <v>664</v>
      </c>
      <c r="D16" s="121">
        <v>1.0259814269493659</v>
      </c>
      <c r="E16" s="121">
        <v>0.95076637715741119</v>
      </c>
      <c r="F16" s="121">
        <v>1.0279718060114571</v>
      </c>
      <c r="G16" s="121">
        <v>0.95677648131787096</v>
      </c>
      <c r="H16" s="121">
        <v>1.0448579810393233</v>
      </c>
      <c r="I16" s="121">
        <v>1.1252155392426186</v>
      </c>
      <c r="J16" s="121">
        <v>1.1900349218424517</v>
      </c>
      <c r="K16" s="85"/>
      <c r="L16" s="325"/>
      <c r="M16" s="325"/>
      <c r="N16" s="325"/>
      <c r="O16" s="325"/>
      <c r="P16" s="325"/>
      <c r="Q16" s="325"/>
      <c r="R16" s="325"/>
      <c r="S16" s="325"/>
    </row>
    <row r="17" spans="2:19" s="87" customFormat="1" ht="10.5" customHeight="1" x14ac:dyDescent="0.2">
      <c r="B17" s="97"/>
      <c r="C17" s="392" t="s">
        <v>665</v>
      </c>
      <c r="D17" s="353">
        <v>1.2272366747497119</v>
      </c>
      <c r="E17" s="353">
        <v>1.1492780532908666</v>
      </c>
      <c r="F17" s="353">
        <v>1.111426516574705</v>
      </c>
      <c r="G17" s="353">
        <v>1.1517762306192179</v>
      </c>
      <c r="H17" s="353">
        <v>1.1460198285911316</v>
      </c>
      <c r="I17" s="353">
        <v>1.2976914118617249</v>
      </c>
      <c r="J17" s="353">
        <v>1.3203006710020722</v>
      </c>
      <c r="K17" s="85"/>
      <c r="L17" s="325"/>
      <c r="M17" s="325"/>
      <c r="N17" s="325"/>
      <c r="O17" s="325"/>
      <c r="P17" s="325"/>
      <c r="Q17" s="325"/>
      <c r="R17" s="325"/>
      <c r="S17" s="325"/>
    </row>
    <row r="18" spans="2:19" s="87" customFormat="1" ht="10.5" customHeight="1" x14ac:dyDescent="0.2">
      <c r="B18" s="97"/>
      <c r="C18" s="74" t="s">
        <v>666</v>
      </c>
      <c r="D18" s="121">
        <v>1.9093623300462648</v>
      </c>
      <c r="E18" s="121">
        <v>1.9273404817483413</v>
      </c>
      <c r="F18" s="121">
        <v>2.0228460193192594</v>
      </c>
      <c r="G18" s="121">
        <v>2.0738423724506507</v>
      </c>
      <c r="H18" s="121">
        <v>2.030402117489766</v>
      </c>
      <c r="I18" s="121">
        <v>2.004278908304939</v>
      </c>
      <c r="J18" s="121">
        <v>2.1360072168626312</v>
      </c>
      <c r="K18" s="85"/>
      <c r="L18" s="325"/>
      <c r="M18" s="325"/>
      <c r="N18" s="325"/>
      <c r="O18" s="325"/>
      <c r="P18" s="325"/>
      <c r="Q18" s="325"/>
      <c r="R18" s="325"/>
      <c r="S18" s="325"/>
    </row>
    <row r="19" spans="2:19" s="87" customFormat="1" ht="10.5" customHeight="1" x14ac:dyDescent="0.2">
      <c r="B19" s="97"/>
      <c r="C19" s="392" t="s">
        <v>151</v>
      </c>
      <c r="D19" s="353">
        <v>1.8603279867064713</v>
      </c>
      <c r="E19" s="353">
        <v>1.819692678143664</v>
      </c>
      <c r="F19" s="353">
        <v>1.7831573433845018</v>
      </c>
      <c r="G19" s="353">
        <v>1.7938770772518333</v>
      </c>
      <c r="H19" s="353">
        <v>1.7814821452945278</v>
      </c>
      <c r="I19" s="353">
        <v>1.8182213778045735</v>
      </c>
      <c r="J19" s="353">
        <v>1.8411364749698875</v>
      </c>
      <c r="K19" s="85"/>
      <c r="L19" s="325"/>
      <c r="M19" s="325"/>
      <c r="N19" s="325"/>
      <c r="O19" s="325"/>
      <c r="P19" s="325"/>
      <c r="Q19" s="325"/>
      <c r="R19" s="325"/>
      <c r="S19" s="325"/>
    </row>
    <row r="20" spans="2:19" s="87" customFormat="1" ht="10.5" customHeight="1" x14ac:dyDescent="0.2">
      <c r="B20" s="97"/>
      <c r="C20" s="74" t="s">
        <v>667</v>
      </c>
      <c r="D20" s="121">
        <v>1.2220787308641026</v>
      </c>
      <c r="E20" s="121">
        <v>1.1807378056161364</v>
      </c>
      <c r="F20" s="121">
        <v>1.1785491157888024</v>
      </c>
      <c r="G20" s="121">
        <v>1.1920449679370624</v>
      </c>
      <c r="H20" s="121">
        <v>1.2270896356357721</v>
      </c>
      <c r="I20" s="121">
        <v>1.2424036665970066</v>
      </c>
      <c r="J20" s="121">
        <v>1.3756017865112737</v>
      </c>
      <c r="K20" s="85"/>
      <c r="L20" s="325"/>
      <c r="M20" s="325"/>
      <c r="N20" s="325"/>
      <c r="O20" s="325"/>
      <c r="P20" s="325"/>
      <c r="Q20" s="325"/>
      <c r="R20" s="325"/>
      <c r="S20" s="325"/>
    </row>
    <row r="21" spans="2:19" s="87" customFormat="1" ht="10.5" customHeight="1" x14ac:dyDescent="0.2">
      <c r="B21" s="97"/>
      <c r="C21" s="392" t="s">
        <v>668</v>
      </c>
      <c r="D21" s="353">
        <v>2.2146933813450587</v>
      </c>
      <c r="E21" s="353">
        <v>2.2072081188213324</v>
      </c>
      <c r="F21" s="353">
        <v>2.3015631933319773</v>
      </c>
      <c r="G21" s="353">
        <v>2.3765509885228258</v>
      </c>
      <c r="H21" s="353">
        <v>2.3412449241821944</v>
      </c>
      <c r="I21" s="353">
        <v>2.4776132636197179</v>
      </c>
      <c r="J21" s="353">
        <v>2.2843123154165919</v>
      </c>
      <c r="K21" s="85"/>
      <c r="L21" s="325"/>
      <c r="M21" s="325"/>
      <c r="N21" s="325"/>
      <c r="O21" s="325"/>
      <c r="P21" s="325"/>
      <c r="Q21" s="325"/>
      <c r="R21" s="325"/>
      <c r="S21" s="325"/>
    </row>
    <row r="22" spans="2:19" s="87" customFormat="1" ht="10.5" customHeight="1" x14ac:dyDescent="0.2">
      <c r="B22" s="97"/>
      <c r="C22" s="74" t="s">
        <v>669</v>
      </c>
      <c r="D22" s="121">
        <v>0.94663755753021661</v>
      </c>
      <c r="E22" s="121">
        <v>0.8636352520840046</v>
      </c>
      <c r="F22" s="121">
        <v>0.92015896287090759</v>
      </c>
      <c r="G22" s="121">
        <v>1.0227106493719125</v>
      </c>
      <c r="H22" s="121">
        <v>1.050168265692855</v>
      </c>
      <c r="I22" s="121">
        <v>1.1504606481144217</v>
      </c>
      <c r="J22" s="121">
        <v>1.2144921499963519</v>
      </c>
      <c r="K22" s="85"/>
      <c r="L22" s="325"/>
      <c r="M22" s="325"/>
      <c r="N22" s="325"/>
      <c r="O22" s="325"/>
      <c r="P22" s="325"/>
      <c r="Q22" s="325"/>
      <c r="R22" s="325"/>
      <c r="S22" s="325"/>
    </row>
    <row r="23" spans="2:19" s="87" customFormat="1" ht="10.5" customHeight="1" x14ac:dyDescent="0.2">
      <c r="B23" s="97"/>
      <c r="C23" s="392" t="s">
        <v>670</v>
      </c>
      <c r="D23" s="353">
        <v>1.2706282981642822</v>
      </c>
      <c r="E23" s="353">
        <v>1.1438370337985304</v>
      </c>
      <c r="F23" s="353">
        <v>1.0686221397250559</v>
      </c>
      <c r="G23" s="353">
        <v>1.1828530108650215</v>
      </c>
      <c r="H23" s="353">
        <v>1.2085929434494345</v>
      </c>
      <c r="I23" s="353">
        <v>1.2137506086505863</v>
      </c>
      <c r="J23" s="353">
        <v>1.2249782977660457</v>
      </c>
      <c r="K23" s="85"/>
      <c r="L23" s="325"/>
      <c r="M23" s="325"/>
      <c r="N23" s="325"/>
      <c r="O23" s="325"/>
      <c r="P23" s="325"/>
      <c r="Q23" s="325"/>
      <c r="R23" s="325"/>
      <c r="S23" s="325"/>
    </row>
    <row r="24" spans="2:19" s="87" customFormat="1" ht="10.5" customHeight="1" x14ac:dyDescent="0.2">
      <c r="B24" s="97"/>
      <c r="C24" s="74" t="s">
        <v>671</v>
      </c>
      <c r="D24" s="121">
        <v>0.92959950518258816</v>
      </c>
      <c r="E24" s="121">
        <v>0.93593219185030641</v>
      </c>
      <c r="F24" s="121">
        <v>1.043320589947611</v>
      </c>
      <c r="G24" s="121">
        <v>1.4544751169556687</v>
      </c>
      <c r="H24" s="121">
        <v>1.5894873298823491</v>
      </c>
      <c r="I24" s="121">
        <v>2.0775537887167399</v>
      </c>
      <c r="J24" s="121">
        <v>2.0084642512156017</v>
      </c>
      <c r="K24" s="85"/>
      <c r="L24" s="325"/>
      <c r="M24" s="325"/>
      <c r="N24" s="325"/>
      <c r="O24" s="325"/>
      <c r="P24" s="325"/>
      <c r="Q24" s="325"/>
      <c r="R24" s="325"/>
      <c r="S24" s="325"/>
    </row>
    <row r="25" spans="2:19" s="87" customFormat="1" ht="10.5" customHeight="1" x14ac:dyDescent="0.2">
      <c r="B25" s="97"/>
      <c r="C25" s="392" t="s">
        <v>672</v>
      </c>
      <c r="D25" s="353">
        <v>0.76465098136702703</v>
      </c>
      <c r="E25" s="353">
        <v>0.87998887843088525</v>
      </c>
      <c r="F25" s="353">
        <v>1.1350939343039712</v>
      </c>
      <c r="G25" s="353">
        <v>1.4790743828587476</v>
      </c>
      <c r="H25" s="353">
        <v>1.7155978813957669</v>
      </c>
      <c r="I25" s="353">
        <v>1.9828662690152412</v>
      </c>
      <c r="J25" s="353">
        <v>2.0300433078095965</v>
      </c>
      <c r="K25" s="85"/>
      <c r="L25" s="325"/>
      <c r="M25" s="325"/>
      <c r="N25" s="325"/>
      <c r="O25" s="325"/>
      <c r="P25" s="325"/>
      <c r="Q25" s="325"/>
      <c r="R25" s="325"/>
      <c r="S25" s="325"/>
    </row>
    <row r="26" spans="2:19" s="87" customFormat="1" ht="10.5" customHeight="1" x14ac:dyDescent="0.2">
      <c r="B26" s="97"/>
      <c r="C26" s="74" t="s">
        <v>272</v>
      </c>
      <c r="D26" s="121">
        <v>0.37853666221844351</v>
      </c>
      <c r="E26" s="121">
        <v>0.38224080068898442</v>
      </c>
      <c r="F26" s="121">
        <v>0.43617130566494011</v>
      </c>
      <c r="G26" s="121">
        <v>0.40018876653004959</v>
      </c>
      <c r="H26" s="121">
        <v>0.52171745413790871</v>
      </c>
      <c r="I26" s="121">
        <v>0.51161935062462649</v>
      </c>
      <c r="J26" s="121">
        <v>0.55999193223926824</v>
      </c>
      <c r="K26" s="85"/>
      <c r="L26" s="325"/>
      <c r="M26" s="325"/>
      <c r="N26" s="325"/>
      <c r="O26" s="325"/>
      <c r="P26" s="325"/>
      <c r="Q26" s="325"/>
      <c r="R26" s="325"/>
      <c r="S26" s="325"/>
    </row>
    <row r="27" spans="2:19" s="87" customFormat="1" ht="10.5" customHeight="1" x14ac:dyDescent="0.2">
      <c r="B27" s="97"/>
      <c r="C27" s="392" t="s">
        <v>673</v>
      </c>
      <c r="D27" s="353">
        <v>1.4654693537301775</v>
      </c>
      <c r="E27" s="353">
        <v>1.5044662597941774</v>
      </c>
      <c r="F27" s="353">
        <v>1.4041648285735553</v>
      </c>
      <c r="G27" s="353">
        <v>1.4230503799492793</v>
      </c>
      <c r="H27" s="353">
        <v>1.3485176284940237</v>
      </c>
      <c r="I27" s="353">
        <v>1.3940218844397838</v>
      </c>
      <c r="J27" s="353">
        <v>1.6624196894089602</v>
      </c>
      <c r="K27" s="85"/>
      <c r="L27" s="325"/>
      <c r="M27" s="325"/>
      <c r="N27" s="325"/>
      <c r="O27" s="325"/>
      <c r="P27" s="325"/>
      <c r="Q27" s="325"/>
      <c r="R27" s="325"/>
      <c r="S27" s="325"/>
    </row>
    <row r="28" spans="2:19" s="87" customFormat="1" ht="10.5" customHeight="1" x14ac:dyDescent="0.2">
      <c r="B28" s="97"/>
      <c r="C28" s="74" t="s">
        <v>674</v>
      </c>
      <c r="D28" s="121">
        <v>1.1660393622425509</v>
      </c>
      <c r="E28" s="121">
        <v>1.1518224509053967</v>
      </c>
      <c r="F28" s="121">
        <v>1.1326077600260842</v>
      </c>
      <c r="G28" s="121">
        <v>1.1580242939323249</v>
      </c>
      <c r="H28" s="121">
        <v>1.1491298973133974</v>
      </c>
      <c r="I28" s="121">
        <v>1.2138804553943243</v>
      </c>
      <c r="J28" s="121">
        <v>1.3594864579677934</v>
      </c>
      <c r="K28" s="85"/>
      <c r="L28" s="325"/>
      <c r="M28" s="325"/>
      <c r="N28" s="325"/>
      <c r="O28" s="325"/>
      <c r="P28" s="325"/>
      <c r="Q28" s="325"/>
      <c r="R28" s="325"/>
      <c r="S28" s="325"/>
    </row>
    <row r="29" spans="2:19" s="87" customFormat="1" ht="10.5" customHeight="1" x14ac:dyDescent="0.2">
      <c r="B29" s="97"/>
      <c r="C29" s="392" t="s">
        <v>675</v>
      </c>
      <c r="D29" s="353">
        <v>1.4975012785384629</v>
      </c>
      <c r="E29" s="353">
        <v>1.5463968764861775</v>
      </c>
      <c r="F29" s="353">
        <v>1.5884204059338678</v>
      </c>
      <c r="G29" s="353">
        <v>1.7318773331986674</v>
      </c>
      <c r="H29" s="353">
        <v>1.7147940828812416</v>
      </c>
      <c r="I29" s="353">
        <v>1.7344207177231021</v>
      </c>
      <c r="J29" s="353">
        <v>1.8026620412987102</v>
      </c>
      <c r="K29" s="85"/>
      <c r="L29" s="325"/>
      <c r="M29" s="325"/>
      <c r="N29" s="325"/>
      <c r="O29" s="325"/>
      <c r="P29" s="325"/>
      <c r="Q29" s="325"/>
      <c r="R29" s="325"/>
      <c r="S29" s="325"/>
    </row>
    <row r="30" spans="2:19" s="87" customFormat="1" ht="10.5" customHeight="1" x14ac:dyDescent="0.2">
      <c r="B30" s="97"/>
      <c r="C30" s="74" t="s">
        <v>676</v>
      </c>
      <c r="D30" s="121">
        <v>1.718066710621373</v>
      </c>
      <c r="E30" s="121">
        <v>1.8526782880454309</v>
      </c>
      <c r="F30" s="121">
        <v>2.2186225905557513</v>
      </c>
      <c r="G30" s="121">
        <v>1.9924521345840547</v>
      </c>
      <c r="H30" s="121">
        <v>1.8885545269553943</v>
      </c>
      <c r="I30" s="121">
        <v>2.0234443639698876</v>
      </c>
      <c r="J30" s="121">
        <v>2.0014273265832245</v>
      </c>
      <c r="K30" s="85"/>
      <c r="L30" s="325"/>
      <c r="M30" s="325"/>
      <c r="N30" s="325"/>
      <c r="O30" s="325"/>
      <c r="P30" s="325"/>
      <c r="Q30" s="325"/>
      <c r="R30" s="325"/>
      <c r="S30" s="325"/>
    </row>
    <row r="31" spans="2:19" s="87" customFormat="1" ht="10.5" customHeight="1" x14ac:dyDescent="0.2">
      <c r="B31" s="97"/>
      <c r="C31" s="392" t="s">
        <v>332</v>
      </c>
      <c r="D31" s="353">
        <v>1.4427388646652723</v>
      </c>
      <c r="E31" s="353">
        <v>1.3075764968961723</v>
      </c>
      <c r="F31" s="353">
        <v>1.3257581579773672</v>
      </c>
      <c r="G31" s="353">
        <v>1.2675822663899496</v>
      </c>
      <c r="H31" s="353">
        <v>1.2456603636769925</v>
      </c>
      <c r="I31" s="353">
        <v>1.4253616217579081</v>
      </c>
      <c r="J31" s="353">
        <v>1.5220386145055906</v>
      </c>
      <c r="K31" s="85"/>
      <c r="L31" s="325"/>
      <c r="M31" s="325"/>
      <c r="N31" s="325"/>
      <c r="O31" s="325"/>
      <c r="P31" s="325"/>
      <c r="Q31" s="325"/>
      <c r="R31" s="325"/>
      <c r="S31" s="325"/>
    </row>
    <row r="32" spans="2:19" s="87" customFormat="1" ht="10.5" customHeight="1" x14ac:dyDescent="0.2">
      <c r="B32" s="97"/>
      <c r="C32" s="74" t="s">
        <v>677</v>
      </c>
      <c r="D32" s="121">
        <v>1.2841363958965095</v>
      </c>
      <c r="E32" s="121">
        <v>1.3482410745000672</v>
      </c>
      <c r="F32" s="121">
        <v>1.4506329047008928</v>
      </c>
      <c r="G32" s="121">
        <v>1.4034545537715564</v>
      </c>
      <c r="H32" s="121">
        <v>1.7233740896458256</v>
      </c>
      <c r="I32" s="121">
        <v>1.8195738885895234</v>
      </c>
      <c r="J32" s="121">
        <v>2.0403178186447235</v>
      </c>
      <c r="K32" s="85"/>
      <c r="L32" s="325"/>
      <c r="M32" s="325"/>
      <c r="N32" s="325"/>
      <c r="O32" s="325"/>
      <c r="P32" s="325"/>
      <c r="Q32" s="325"/>
      <c r="R32" s="325"/>
      <c r="S32" s="325"/>
    </row>
    <row r="33" spans="2:19" s="87" customFormat="1" ht="10.5" customHeight="1" x14ac:dyDescent="0.2">
      <c r="B33" s="97"/>
      <c r="C33" s="392" t="s">
        <v>678</v>
      </c>
      <c r="D33" s="353">
        <v>0.98325197269786369</v>
      </c>
      <c r="E33" s="353">
        <v>0.98775595320557941</v>
      </c>
      <c r="F33" s="353">
        <v>1.1239355673172606</v>
      </c>
      <c r="G33" s="353">
        <v>1.1167780674213781</v>
      </c>
      <c r="H33" s="353">
        <v>1.1015432588119245</v>
      </c>
      <c r="I33" s="353">
        <v>1.2177301657368476</v>
      </c>
      <c r="J33" s="353">
        <v>1.7425724671399123</v>
      </c>
      <c r="K33" s="85"/>
      <c r="L33" s="325"/>
      <c r="M33" s="325"/>
      <c r="N33" s="325"/>
      <c r="O33" s="325"/>
      <c r="P33" s="325"/>
      <c r="Q33" s="325"/>
      <c r="R33" s="325"/>
      <c r="S33" s="325"/>
    </row>
    <row r="34" spans="2:19" s="87" customFormat="1" ht="10.5" customHeight="1" x14ac:dyDescent="0.2">
      <c r="B34" s="97"/>
      <c r="C34" s="74" t="s">
        <v>679</v>
      </c>
      <c r="D34" s="121">
        <v>1.0531646706741136</v>
      </c>
      <c r="E34" s="121">
        <v>0.97454126692693133</v>
      </c>
      <c r="F34" s="121">
        <v>0.92986294624404742</v>
      </c>
      <c r="G34" s="121">
        <v>1.0064264798989697</v>
      </c>
      <c r="H34" s="121">
        <v>0.98190315983117549</v>
      </c>
      <c r="I34" s="121">
        <v>1.006911157951722</v>
      </c>
      <c r="J34" s="121">
        <v>1.0441415960449179</v>
      </c>
      <c r="K34" s="85"/>
      <c r="L34" s="325"/>
      <c r="M34" s="325"/>
      <c r="N34" s="325"/>
      <c r="O34" s="325"/>
      <c r="P34" s="325"/>
      <c r="Q34" s="325"/>
      <c r="R34" s="325"/>
      <c r="S34" s="325"/>
    </row>
    <row r="35" spans="2:19" s="87" customFormat="1" ht="10.5" customHeight="1" x14ac:dyDescent="0.2">
      <c r="B35" s="97"/>
      <c r="C35" s="392" t="s">
        <v>680</v>
      </c>
      <c r="D35" s="353">
        <v>0.92569901520240505</v>
      </c>
      <c r="E35" s="353">
        <v>0.91612707405908589</v>
      </c>
      <c r="F35" s="353">
        <v>0.92491062881243835</v>
      </c>
      <c r="G35" s="353">
        <v>0.80573018110504402</v>
      </c>
      <c r="H35" s="353">
        <v>0.9026741397507887</v>
      </c>
      <c r="I35" s="353">
        <v>0.92466116227794304</v>
      </c>
      <c r="J35" s="353">
        <v>0.92351288024407807</v>
      </c>
      <c r="K35" s="85"/>
      <c r="L35" s="325"/>
      <c r="M35" s="325"/>
      <c r="N35" s="325"/>
      <c r="O35" s="325"/>
      <c r="P35" s="325"/>
      <c r="Q35" s="325"/>
      <c r="R35" s="325"/>
      <c r="S35" s="325"/>
    </row>
    <row r="36" spans="2:19" s="87" customFormat="1" ht="10.5" customHeight="1" x14ac:dyDescent="0.2">
      <c r="B36" s="97"/>
      <c r="C36" s="74" t="s">
        <v>681</v>
      </c>
      <c r="D36" s="121">
        <v>1.5176991425797812</v>
      </c>
      <c r="E36" s="121">
        <v>1.4540228013523493</v>
      </c>
      <c r="F36" s="121">
        <v>1.3906353200977264</v>
      </c>
      <c r="G36" s="121">
        <v>1.4645406513718253</v>
      </c>
      <c r="H36" s="121">
        <v>1.5233346258876008</v>
      </c>
      <c r="I36" s="121">
        <v>1.8454402856130112</v>
      </c>
      <c r="J36" s="121">
        <v>1.8897679361980624</v>
      </c>
      <c r="K36" s="85"/>
      <c r="L36" s="325"/>
      <c r="M36" s="325"/>
      <c r="N36" s="325"/>
      <c r="O36" s="325"/>
      <c r="P36" s="325"/>
      <c r="Q36" s="325"/>
      <c r="R36" s="325"/>
      <c r="S36" s="325"/>
    </row>
    <row r="37" spans="2:19" s="87" customFormat="1" ht="10.5" customHeight="1" x14ac:dyDescent="0.2">
      <c r="B37" s="97"/>
      <c r="C37" s="392" t="s">
        <v>682</v>
      </c>
      <c r="D37" s="353">
        <v>2.2609987997822252</v>
      </c>
      <c r="E37" s="353">
        <v>2.1635393076693274</v>
      </c>
      <c r="F37" s="353">
        <v>2.0539908526773631</v>
      </c>
      <c r="G37" s="353">
        <v>2.1116588576732256</v>
      </c>
      <c r="H37" s="353">
        <v>2.1104999490151632</v>
      </c>
      <c r="I37" s="353">
        <v>2.1346548936499747</v>
      </c>
      <c r="J37" s="353">
        <v>2.1403046869991886</v>
      </c>
      <c r="K37" s="85"/>
      <c r="L37" s="325"/>
      <c r="M37" s="325"/>
      <c r="N37" s="325"/>
      <c r="O37" s="325"/>
      <c r="P37" s="325"/>
      <c r="Q37" s="325"/>
      <c r="R37" s="325"/>
      <c r="S37" s="325"/>
    </row>
    <row r="38" spans="2:19" s="87" customFormat="1" ht="10.5" customHeight="1" x14ac:dyDescent="0.2">
      <c r="B38" s="97"/>
      <c r="C38" s="74" t="s">
        <v>683</v>
      </c>
      <c r="D38" s="121">
        <v>4.0282314992815387</v>
      </c>
      <c r="E38" s="121">
        <v>3.7272457470763318</v>
      </c>
      <c r="F38" s="121">
        <v>3.5196364469945367</v>
      </c>
      <c r="G38" s="121">
        <v>3.5190853111710432</v>
      </c>
      <c r="H38" s="121">
        <v>3.3115379963743927</v>
      </c>
      <c r="I38" s="121">
        <v>3.2998946119565766</v>
      </c>
      <c r="J38" s="121">
        <v>3.4247766373505533</v>
      </c>
      <c r="K38" s="85"/>
      <c r="L38" s="325"/>
      <c r="M38" s="325"/>
      <c r="N38" s="325"/>
      <c r="O38" s="325"/>
      <c r="P38" s="325"/>
      <c r="Q38" s="325"/>
      <c r="R38" s="325"/>
      <c r="S38" s="325"/>
    </row>
    <row r="39" spans="2:19" s="87" customFormat="1" ht="15" customHeight="1" x14ac:dyDescent="0.2">
      <c r="B39" s="154" t="s">
        <v>684</v>
      </c>
      <c r="C39" s="158"/>
      <c r="D39" s="160">
        <v>1.4729122736218814</v>
      </c>
      <c r="E39" s="160">
        <v>1.4297511011039106</v>
      </c>
      <c r="F39" s="160">
        <v>1.4258428771431244</v>
      </c>
      <c r="G39" s="160">
        <v>1.4408576771568369</v>
      </c>
      <c r="H39" s="160">
        <v>1.4822286555798987</v>
      </c>
      <c r="I39" s="160">
        <v>1.5198489697537287</v>
      </c>
      <c r="J39" s="160">
        <v>1.5715976594278382</v>
      </c>
      <c r="K39" s="146"/>
      <c r="L39" s="85"/>
    </row>
    <row r="40" spans="2:19" s="87" customFormat="1" ht="15" customHeight="1" x14ac:dyDescent="0.2">
      <c r="B40" s="154" t="s">
        <v>685</v>
      </c>
      <c r="C40" s="158"/>
      <c r="D40" s="160">
        <v>2.7558810961772342</v>
      </c>
      <c r="E40" s="160">
        <v>2.5856208215141394</v>
      </c>
      <c r="F40" s="160">
        <v>2.4838006211706536</v>
      </c>
      <c r="G40" s="160">
        <v>2.4892628804151156</v>
      </c>
      <c r="H40" s="160">
        <v>2.4026355475942092</v>
      </c>
      <c r="I40" s="160">
        <v>2.4199081216573157</v>
      </c>
      <c r="J40" s="160">
        <v>2.5162523336346565</v>
      </c>
      <c r="K40" s="146"/>
      <c r="L40" s="85"/>
    </row>
    <row r="41" spans="2:19" ht="27.95" customHeight="1" x14ac:dyDescent="0.2">
      <c r="B41" s="93" t="s">
        <v>691</v>
      </c>
      <c r="C41" s="94"/>
      <c r="D41" s="443"/>
      <c r="E41" s="162"/>
      <c r="F41" s="161"/>
      <c r="G41" s="161"/>
      <c r="H41" s="161"/>
      <c r="I41" s="161"/>
      <c r="J41" s="161"/>
      <c r="K41" s="96"/>
      <c r="L41" s="84"/>
    </row>
    <row r="42" spans="2:19" s="87" customFormat="1" ht="15" customHeight="1" x14ac:dyDescent="0.2">
      <c r="B42" s="164"/>
      <c r="C42" s="73" t="s">
        <v>660</v>
      </c>
      <c r="D42" s="118">
        <v>-4.302944063994163</v>
      </c>
      <c r="E42" s="118">
        <v>-2.7368156532957655</v>
      </c>
      <c r="F42" s="118">
        <v>-11.764762082056601</v>
      </c>
      <c r="G42" s="118">
        <v>-1.9033895604132156</v>
      </c>
      <c r="H42" s="118">
        <v>4.2979402217847573</v>
      </c>
      <c r="I42" s="118">
        <v>9.6351972391899299</v>
      </c>
      <c r="J42" s="118">
        <v>11.875701578473086</v>
      </c>
      <c r="K42" s="85"/>
      <c r="L42" s="85"/>
    </row>
    <row r="43" spans="2:19" s="87" customFormat="1" ht="10.5" customHeight="1" x14ac:dyDescent="0.2">
      <c r="B43" s="164"/>
      <c r="C43" s="74" t="s">
        <v>661</v>
      </c>
      <c r="D43" s="121">
        <v>-2.4833164890865067</v>
      </c>
      <c r="E43" s="121">
        <v>-1.9892120191630114</v>
      </c>
      <c r="F43" s="121">
        <v>-4.1281654822675868</v>
      </c>
      <c r="G43" s="121">
        <v>-0.24727803199524612</v>
      </c>
      <c r="H43" s="121">
        <v>0.51708158533045889</v>
      </c>
      <c r="I43" s="121">
        <v>3.1202109710285253</v>
      </c>
      <c r="J43" s="121">
        <v>3.4326629697172928</v>
      </c>
      <c r="K43" s="85"/>
      <c r="L43" s="85"/>
    </row>
    <row r="44" spans="2:19" s="87" customFormat="1" ht="10.5" customHeight="1" x14ac:dyDescent="0.2">
      <c r="B44" s="164"/>
      <c r="C44" s="73" t="s">
        <v>692</v>
      </c>
      <c r="D44" s="118">
        <v>9.534075995948843</v>
      </c>
      <c r="E44" s="118">
        <v>-8.2892223027088985</v>
      </c>
      <c r="F44" s="118">
        <v>-0.84293878758138208</v>
      </c>
      <c r="G44" s="118">
        <v>3.8820665148368905</v>
      </c>
      <c r="H44" s="118">
        <v>2.3337600977856976</v>
      </c>
      <c r="I44" s="118">
        <v>22.516663090954616</v>
      </c>
      <c r="J44" s="118">
        <v>127.1746920527812</v>
      </c>
      <c r="K44" s="85"/>
      <c r="L44" s="85"/>
    </row>
    <row r="45" spans="2:19" s="87" customFormat="1" ht="10.5" customHeight="1" x14ac:dyDescent="0.2">
      <c r="B45" s="164"/>
      <c r="C45" s="74" t="s">
        <v>77</v>
      </c>
      <c r="D45" s="121">
        <v>-7.6788271327865925</v>
      </c>
      <c r="E45" s="121">
        <v>4.9474706564290427</v>
      </c>
      <c r="F45" s="121">
        <v>20.135910201545791</v>
      </c>
      <c r="G45" s="121">
        <v>-2.5426261385788074</v>
      </c>
      <c r="H45" s="121">
        <v>27.805579428138284</v>
      </c>
      <c r="I45" s="121">
        <v>-7.2077335382517482</v>
      </c>
      <c r="J45" s="121">
        <v>1.2260897447617269</v>
      </c>
      <c r="K45" s="85"/>
      <c r="L45" s="85"/>
    </row>
    <row r="46" spans="2:19" s="87" customFormat="1" ht="10.5" customHeight="1" x14ac:dyDescent="0.2">
      <c r="B46" s="164"/>
      <c r="C46" s="392" t="s">
        <v>663</v>
      </c>
      <c r="D46" s="118">
        <v>-4.9135823705730219</v>
      </c>
      <c r="E46" s="118">
        <v>26.070911562434596</v>
      </c>
      <c r="F46" s="118">
        <v>-0.93867806947361965</v>
      </c>
      <c r="G46" s="118">
        <v>-5.8991376235883131</v>
      </c>
      <c r="H46" s="118">
        <v>6.2751360112821564</v>
      </c>
      <c r="I46" s="118">
        <v>-2.5498708021384431</v>
      </c>
      <c r="J46" s="490">
        <v>8.520890921364078</v>
      </c>
      <c r="K46" s="85"/>
      <c r="L46" s="85"/>
    </row>
    <row r="47" spans="2:19" s="87" customFormat="1" ht="10.5" customHeight="1" x14ac:dyDescent="0.2">
      <c r="B47" s="164"/>
      <c r="C47" s="74" t="s">
        <v>664</v>
      </c>
      <c r="D47" s="121">
        <v>-3.1276556387160759</v>
      </c>
      <c r="E47" s="121">
        <v>-4.815474379762497</v>
      </c>
      <c r="F47" s="121">
        <v>13.940139100973648</v>
      </c>
      <c r="G47" s="121">
        <v>-4.7291221682310596</v>
      </c>
      <c r="H47" s="121">
        <v>14.167534893394841</v>
      </c>
      <c r="I47" s="121">
        <v>10.787109185055389</v>
      </c>
      <c r="J47" s="121">
        <v>8.4753700755541885</v>
      </c>
      <c r="K47" s="85"/>
      <c r="L47" s="85"/>
    </row>
    <row r="48" spans="2:19" s="87" customFormat="1" ht="10.5" customHeight="1" x14ac:dyDescent="0.2">
      <c r="B48" s="164"/>
      <c r="C48" s="392" t="s">
        <v>665</v>
      </c>
      <c r="D48" s="118">
        <v>-8.3710833040787751</v>
      </c>
      <c r="E48" s="118">
        <v>-4.8358138629969849</v>
      </c>
      <c r="F48" s="118">
        <v>-1.0280408271684638</v>
      </c>
      <c r="G48" s="118">
        <v>6.1172437215870845</v>
      </c>
      <c r="H48" s="118">
        <v>1.7512734524042672</v>
      </c>
      <c r="I48" s="118">
        <v>14.843792007795621</v>
      </c>
      <c r="J48" s="118">
        <v>3.8740709579784927</v>
      </c>
      <c r="K48" s="85"/>
      <c r="L48" s="85"/>
    </row>
    <row r="49" spans="2:12" s="87" customFormat="1" ht="10.5" customHeight="1" x14ac:dyDescent="0.2">
      <c r="B49" s="164"/>
      <c r="C49" s="74" t="s">
        <v>666</v>
      </c>
      <c r="D49" s="121">
        <v>2.7227222030563158</v>
      </c>
      <c r="E49" s="121">
        <v>3.7525113697734813</v>
      </c>
      <c r="F49" s="121">
        <v>7.118840309284713</v>
      </c>
      <c r="G49" s="121">
        <v>6.106708025419727</v>
      </c>
      <c r="H49" s="121">
        <v>2.5493405292548621</v>
      </c>
      <c r="I49" s="121">
        <v>2.5804569958703949</v>
      </c>
      <c r="J49" s="121">
        <v>10.025778367827542</v>
      </c>
      <c r="K49" s="85"/>
      <c r="L49" s="85"/>
    </row>
    <row r="50" spans="2:12" s="87" customFormat="1" ht="10.5" customHeight="1" x14ac:dyDescent="0.2">
      <c r="B50" s="164"/>
      <c r="C50" s="392" t="s">
        <v>151</v>
      </c>
      <c r="D50" s="118">
        <v>-1.5916602908350175E-2</v>
      </c>
      <c r="E50" s="118">
        <v>-1.2121377635344932</v>
      </c>
      <c r="F50" s="118">
        <v>-1.0011197519448567</v>
      </c>
      <c r="G50" s="118">
        <v>1.7198777050997816</v>
      </c>
      <c r="H50" s="118">
        <v>1.5862537841051072</v>
      </c>
      <c r="I50" s="118">
        <v>3.6722104111363896</v>
      </c>
      <c r="J50" s="118">
        <v>2.5731043584946267</v>
      </c>
      <c r="K50" s="85"/>
      <c r="L50" s="85"/>
    </row>
    <row r="51" spans="2:12" s="87" customFormat="1" ht="10.5" customHeight="1" x14ac:dyDescent="0.2">
      <c r="B51" s="164"/>
      <c r="C51" s="74" t="s">
        <v>667</v>
      </c>
      <c r="D51" s="121">
        <v>-6.1968079683305755</v>
      </c>
      <c r="E51" s="121">
        <v>-1.2794082459333112</v>
      </c>
      <c r="F51" s="121">
        <v>1.2961297934985572</v>
      </c>
      <c r="G51" s="121">
        <v>3.3268408518775328</v>
      </c>
      <c r="H51" s="121">
        <v>5.4679575663262092</v>
      </c>
      <c r="I51" s="121">
        <v>2.7183888505875053</v>
      </c>
      <c r="J51" s="121">
        <v>11.544547096743486</v>
      </c>
      <c r="K51" s="85"/>
      <c r="L51" s="85"/>
    </row>
    <row r="52" spans="2:12" s="87" customFormat="1" ht="10.5" customHeight="1" x14ac:dyDescent="0.2">
      <c r="B52" s="164"/>
      <c r="C52" s="392" t="s">
        <v>668</v>
      </c>
      <c r="D52" s="118">
        <v>-6.4143593108702319</v>
      </c>
      <c r="E52" s="118">
        <v>0.42165776845539682</v>
      </c>
      <c r="F52" s="118">
        <v>3.7776822039666147</v>
      </c>
      <c r="G52" s="118">
        <v>2.9901098340069598</v>
      </c>
      <c r="H52" s="118">
        <v>-5.8496268616337055E-2</v>
      </c>
      <c r="I52" s="118">
        <v>7.8667222342522436</v>
      </c>
      <c r="J52" s="118">
        <v>-5.8300854110789002</v>
      </c>
      <c r="K52" s="85"/>
      <c r="L52" s="85"/>
    </row>
    <row r="53" spans="2:12" s="87" customFormat="1" ht="10.5" customHeight="1" x14ac:dyDescent="0.2">
      <c r="B53" s="164"/>
      <c r="C53" s="74" t="s">
        <v>669</v>
      </c>
      <c r="D53" s="121">
        <v>-6.4694696034771741</v>
      </c>
      <c r="E53" s="121">
        <v>-5.009680353737056</v>
      </c>
      <c r="F53" s="121">
        <v>10.252469913280882</v>
      </c>
      <c r="G53" s="121">
        <v>13.570859187259178</v>
      </c>
      <c r="H53" s="121">
        <v>7.1635652494870916</v>
      </c>
      <c r="I53" s="121">
        <v>15.007669766445009</v>
      </c>
      <c r="J53" s="121">
        <v>9.735082314312681</v>
      </c>
      <c r="K53" s="85"/>
      <c r="L53" s="85"/>
    </row>
    <row r="54" spans="2:12" s="87" customFormat="1" ht="10.5" customHeight="1" x14ac:dyDescent="0.2">
      <c r="B54" s="164"/>
      <c r="C54" s="392" t="s">
        <v>670</v>
      </c>
      <c r="D54" s="118">
        <v>-5.0944216842800589</v>
      </c>
      <c r="E54" s="118">
        <v>-9.8061855683458266</v>
      </c>
      <c r="F54" s="118">
        <v>-5.8287058887802168</v>
      </c>
      <c r="G54" s="118">
        <v>12.053466541847291</v>
      </c>
      <c r="H54" s="490">
        <v>3.9658595369006289</v>
      </c>
      <c r="I54" s="490">
        <v>1.158588338856581</v>
      </c>
      <c r="J54" s="490">
        <v>0.96626386528413377</v>
      </c>
      <c r="K54" s="85"/>
      <c r="L54" s="85"/>
    </row>
    <row r="55" spans="2:12" s="87" customFormat="1" ht="10.5" customHeight="1" x14ac:dyDescent="0.2">
      <c r="B55" s="164"/>
      <c r="C55" s="74" t="s">
        <v>671</v>
      </c>
      <c r="D55" s="121">
        <v>7.9442595729061649</v>
      </c>
      <c r="E55" s="121">
        <v>2.5521301146220532</v>
      </c>
      <c r="F55" s="121">
        <v>14.786632046077774</v>
      </c>
      <c r="G55" s="121">
        <v>42.286168656795468</v>
      </c>
      <c r="H55" s="121">
        <v>14.349416902272537</v>
      </c>
      <c r="I55" s="121">
        <v>36.940205651604806</v>
      </c>
      <c r="J55" s="121">
        <v>-0.73925509213748075</v>
      </c>
      <c r="K55" s="85"/>
      <c r="L55" s="85"/>
    </row>
    <row r="56" spans="2:12" s="87" customFormat="1" ht="10.5" customHeight="1" x14ac:dyDescent="0.2">
      <c r="B56" s="164"/>
      <c r="C56" s="392" t="s">
        <v>672</v>
      </c>
      <c r="D56" s="118">
        <v>4.7191199031369591</v>
      </c>
      <c r="E56" s="118">
        <v>19.154916737232664</v>
      </c>
      <c r="F56" s="118">
        <v>31.595976666065042</v>
      </c>
      <c r="G56" s="118">
        <v>33.370432085711911</v>
      </c>
      <c r="H56" s="118">
        <v>20.793299739643057</v>
      </c>
      <c r="I56" s="118">
        <v>19.609175528092759</v>
      </c>
      <c r="J56" s="118">
        <v>5.399330910272826</v>
      </c>
      <c r="K56" s="85"/>
      <c r="L56" s="85"/>
    </row>
    <row r="57" spans="2:12" s="87" customFormat="1" ht="10.5" customHeight="1" x14ac:dyDescent="0.2">
      <c r="B57" s="164"/>
      <c r="C57" s="74" t="s">
        <v>272</v>
      </c>
      <c r="D57" s="121">
        <v>3.7043979583090803</v>
      </c>
      <c r="E57" s="121">
        <v>5.3272092886830213</v>
      </c>
      <c r="F57" s="121">
        <v>18.594100321571204</v>
      </c>
      <c r="G57" s="121">
        <v>-6.0412078184672202</v>
      </c>
      <c r="H57" s="121">
        <v>32.38874294380669</v>
      </c>
      <c r="I57" s="121">
        <v>0.61847849628298146</v>
      </c>
      <c r="J57" s="121">
        <v>11.622972488203764</v>
      </c>
      <c r="K57" s="85"/>
      <c r="L57" s="85"/>
    </row>
    <row r="58" spans="2:12" s="87" customFormat="1" ht="10.5" customHeight="1" x14ac:dyDescent="0.2">
      <c r="B58" s="164"/>
      <c r="C58" s="392" t="s">
        <v>673</v>
      </c>
      <c r="D58" s="118">
        <v>-8.441767671791256</v>
      </c>
      <c r="E58" s="118">
        <v>4.4921844485393825</v>
      </c>
      <c r="F58" s="118">
        <v>-3.5025626763610207</v>
      </c>
      <c r="G58" s="118">
        <v>4.3339148812263417</v>
      </c>
      <c r="H58" s="118">
        <v>-0.76809421913232034</v>
      </c>
      <c r="I58" s="118">
        <v>8.3925665616090495</v>
      </c>
      <c r="J58" s="118">
        <v>22.74104121818381</v>
      </c>
      <c r="K58" s="85"/>
      <c r="L58" s="85"/>
    </row>
    <row r="59" spans="2:12" s="87" customFormat="1" ht="10.5" customHeight="1" x14ac:dyDescent="0.2">
      <c r="B59" s="164"/>
      <c r="C59" s="74" t="s">
        <v>674</v>
      </c>
      <c r="D59" s="121">
        <v>-5.9792093066016854</v>
      </c>
      <c r="E59" s="121">
        <v>0.19396107692655207</v>
      </c>
      <c r="F59" s="121">
        <v>0.26047654653658103</v>
      </c>
      <c r="G59" s="121">
        <v>4.4335740848862715</v>
      </c>
      <c r="H59" s="121">
        <v>2.1703767030246235</v>
      </c>
      <c r="I59" s="121">
        <v>8.4114293951852215</v>
      </c>
      <c r="J59" s="121">
        <v>13.835186121328835</v>
      </c>
      <c r="K59" s="85"/>
      <c r="L59" s="85"/>
    </row>
    <row r="60" spans="2:12" s="87" customFormat="1" ht="10.5" customHeight="1" x14ac:dyDescent="0.2">
      <c r="B60" s="164"/>
      <c r="C60" s="392" t="s">
        <v>675</v>
      </c>
      <c r="D60" s="118">
        <v>8.0697758500388304</v>
      </c>
      <c r="E60" s="118">
        <v>5.3047195568722838</v>
      </c>
      <c r="F60" s="118">
        <v>4.7411576670960187</v>
      </c>
      <c r="G60" s="118">
        <v>10.326027522301917</v>
      </c>
      <c r="H60" s="118">
        <v>0.97441516221770108</v>
      </c>
      <c r="I60" s="118">
        <v>2.5593000907969454</v>
      </c>
      <c r="J60" s="118">
        <v>5.7702283786838393</v>
      </c>
      <c r="K60" s="85"/>
      <c r="L60" s="85"/>
    </row>
    <row r="61" spans="2:12" s="87" customFormat="1" ht="10.5" customHeight="1" x14ac:dyDescent="0.2">
      <c r="B61" s="164"/>
      <c r="C61" s="74" t="s">
        <v>676</v>
      </c>
      <c r="D61" s="121">
        <v>6.7055771473123471E-2</v>
      </c>
      <c r="E61" s="121">
        <v>11.413508795233064</v>
      </c>
      <c r="F61" s="121">
        <v>24.349397849905174</v>
      </c>
      <c r="G61" s="121">
        <v>-7.4437917770942335</v>
      </c>
      <c r="H61" s="121">
        <v>-0.65936023965079693</v>
      </c>
      <c r="I61" s="121">
        <v>12.606151152416857</v>
      </c>
      <c r="J61" s="121">
        <v>3.1011666502981816</v>
      </c>
      <c r="K61" s="85"/>
      <c r="L61" s="85"/>
    </row>
    <row r="62" spans="2:12" s="87" customFormat="1" ht="10.5" customHeight="1" x14ac:dyDescent="0.2">
      <c r="B62" s="164"/>
      <c r="C62" s="392" t="s">
        <v>332</v>
      </c>
      <c r="D62" s="118">
        <v>1.5132013767897856</v>
      </c>
      <c r="E62" s="118">
        <v>-8.5589465080132534</v>
      </c>
      <c r="F62" s="118">
        <v>3.2378866939458906</v>
      </c>
      <c r="G62" s="118">
        <v>-2.5468898867928802</v>
      </c>
      <c r="H62" s="118">
        <v>1.0172823807820475</v>
      </c>
      <c r="I62" s="118">
        <v>16.868991619208963</v>
      </c>
      <c r="J62" s="118">
        <v>8.7115433083918781</v>
      </c>
      <c r="K62" s="85"/>
      <c r="L62" s="85"/>
    </row>
    <row r="63" spans="2:12" s="87" customFormat="1" ht="10.5" customHeight="1" x14ac:dyDescent="0.2">
      <c r="B63" s="164"/>
      <c r="C63" s="74" t="s">
        <v>677</v>
      </c>
      <c r="D63" s="121">
        <v>8.3868885539437166</v>
      </c>
      <c r="E63" s="121">
        <v>8.573131518292465</v>
      </c>
      <c r="F63" s="121">
        <v>11.760018525425631</v>
      </c>
      <c r="G63" s="121">
        <v>1.3924067281318786</v>
      </c>
      <c r="H63" s="121">
        <v>31.380240903003532</v>
      </c>
      <c r="I63" s="121">
        <v>9.9063454310563728</v>
      </c>
      <c r="J63" s="121">
        <v>15.778468729509942</v>
      </c>
      <c r="K63" s="85"/>
      <c r="L63" s="85"/>
    </row>
    <row r="64" spans="2:12" s="87" customFormat="1" ht="10.5" customHeight="1" x14ac:dyDescent="0.2">
      <c r="B64" s="164"/>
      <c r="C64" s="392" t="s">
        <v>678</v>
      </c>
      <c r="D64" s="118">
        <v>-8.6311593560821862</v>
      </c>
      <c r="E64" s="118">
        <v>3.2210033020323214</v>
      </c>
      <c r="F64" s="118">
        <v>18.537220465537029</v>
      </c>
      <c r="G64" s="118">
        <v>2.4686819669588855</v>
      </c>
      <c r="H64" s="118">
        <v>1.7806713603731872</v>
      </c>
      <c r="I64" s="118">
        <v>15.090105830233934</v>
      </c>
      <c r="J64" s="118">
        <v>48.11494129088738</v>
      </c>
      <c r="K64" s="85"/>
      <c r="L64" s="85"/>
    </row>
    <row r="65" spans="1:12" s="87" customFormat="1" ht="10.5" customHeight="1" x14ac:dyDescent="0.2">
      <c r="B65" s="164"/>
      <c r="C65" s="74" t="s">
        <v>679</v>
      </c>
      <c r="D65" s="121">
        <v>-11.189876950944221</v>
      </c>
      <c r="E65" s="121">
        <v>-4.7351502032838333</v>
      </c>
      <c r="F65" s="121">
        <v>-2.3853221726360618</v>
      </c>
      <c r="G65" s="121">
        <v>11.5545603260246</v>
      </c>
      <c r="H65" s="121">
        <v>2.3249420673312926</v>
      </c>
      <c r="I65" s="121">
        <v>7.148395565305532</v>
      </c>
      <c r="J65" s="121">
        <v>7.1986812284999147</v>
      </c>
      <c r="K65" s="85"/>
      <c r="L65" s="85"/>
    </row>
    <row r="66" spans="1:12" s="87" customFormat="1" ht="10.5" customHeight="1" x14ac:dyDescent="0.2">
      <c r="B66" s="164"/>
      <c r="C66" s="392" t="s">
        <v>680</v>
      </c>
      <c r="D66" s="118">
        <v>-12.619128237280719</v>
      </c>
      <c r="E66" s="118">
        <v>0.33170470391157281</v>
      </c>
      <c r="F66" s="118">
        <v>4.6384921425218106</v>
      </c>
      <c r="G66" s="118">
        <v>-10.121919586182159</v>
      </c>
      <c r="H66" s="118">
        <v>15.36944633032078</v>
      </c>
      <c r="I66" s="118">
        <v>5.0804868754774857</v>
      </c>
      <c r="J66" s="118">
        <v>2.0867692747866817</v>
      </c>
      <c r="K66" s="85"/>
      <c r="L66" s="85"/>
    </row>
    <row r="67" spans="1:12" s="87" customFormat="1" ht="10.5" customHeight="1" x14ac:dyDescent="0.2">
      <c r="B67" s="164"/>
      <c r="C67" s="74" t="s">
        <v>681</v>
      </c>
      <c r="D67" s="121">
        <v>3.5648226961490392</v>
      </c>
      <c r="E67" s="121">
        <v>0.75433393542949645</v>
      </c>
      <c r="F67" s="121">
        <v>1.4611193009580914</v>
      </c>
      <c r="G67" s="121">
        <v>8.667537545719096</v>
      </c>
      <c r="H67" s="121">
        <v>11.75441922669631</v>
      </c>
      <c r="I67" s="121">
        <v>24.254103426989193</v>
      </c>
      <c r="J67" s="121">
        <v>-0.23509671937412824</v>
      </c>
      <c r="K67" s="85"/>
      <c r="L67" s="85"/>
    </row>
    <row r="68" spans="1:12" s="87" customFormat="1" ht="10.5" customHeight="1" x14ac:dyDescent="0.2">
      <c r="B68" s="164"/>
      <c r="C68" s="392" t="s">
        <v>682</v>
      </c>
      <c r="D68" s="118">
        <v>6.9233263311375914</v>
      </c>
      <c r="E68" s="118">
        <v>-1.4899532897144963</v>
      </c>
      <c r="F68" s="118">
        <v>-2.8332135968660355</v>
      </c>
      <c r="G68" s="118">
        <v>4.6471325513566475</v>
      </c>
      <c r="H68" s="118">
        <v>1.7670458907117714</v>
      </c>
      <c r="I68" s="118">
        <v>2.5581163132640583</v>
      </c>
      <c r="J68" s="118">
        <v>1.4875495299421004</v>
      </c>
      <c r="K68" s="85"/>
      <c r="L68" s="85"/>
    </row>
    <row r="69" spans="1:12" s="87" customFormat="1" ht="10.5" customHeight="1" x14ac:dyDescent="0.2">
      <c r="B69" s="164"/>
      <c r="C69" s="74" t="s">
        <v>683</v>
      </c>
      <c r="D69" s="121">
        <v>-6.0416475959788718</v>
      </c>
      <c r="E69" s="121">
        <v>-5.2031470212944413</v>
      </c>
      <c r="F69" s="121">
        <v>-2.8496035015045829</v>
      </c>
      <c r="G69" s="121">
        <v>1.5513137521107501</v>
      </c>
      <c r="H69" s="121">
        <v>-3.8115068419937614</v>
      </c>
      <c r="I69" s="121">
        <v>2.495576115182252</v>
      </c>
      <c r="J69" s="121">
        <v>6.7112022223709822</v>
      </c>
      <c r="K69" s="85"/>
      <c r="L69" s="85"/>
    </row>
    <row r="70" spans="1:12" s="87" customFormat="1" ht="15" customHeight="1" x14ac:dyDescent="0.2">
      <c r="B70" s="154" t="s">
        <v>684</v>
      </c>
      <c r="C70" s="163"/>
      <c r="D70" s="444">
        <v>-1.1973556088099691</v>
      </c>
      <c r="E70" s="444">
        <v>-0.95608510819714665</v>
      </c>
      <c r="F70" s="444">
        <v>1.7077577814734735</v>
      </c>
      <c r="G70" s="444">
        <v>2.9706715647896731</v>
      </c>
      <c r="H70" s="444">
        <v>5.7113274905734146</v>
      </c>
      <c r="I70" s="444">
        <v>4.4209314062206628</v>
      </c>
      <c r="J70" s="444">
        <v>4.5868997858504734</v>
      </c>
      <c r="K70" s="146"/>
      <c r="L70" s="85"/>
    </row>
    <row r="71" spans="1:12" s="87" customFormat="1" ht="15" customHeight="1" x14ac:dyDescent="0.2">
      <c r="B71" s="154" t="s">
        <v>685</v>
      </c>
      <c r="C71" s="163"/>
      <c r="D71" s="444">
        <v>-4.7994833526042058</v>
      </c>
      <c r="E71" s="444">
        <v>-4.0729177084398831</v>
      </c>
      <c r="F71" s="444">
        <v>-1.597391112918789</v>
      </c>
      <c r="G71" s="444">
        <v>1.9544054909419906</v>
      </c>
      <c r="H71" s="444">
        <v>-1.0801038385811479</v>
      </c>
      <c r="I71" s="444">
        <v>3.0857341321655518</v>
      </c>
      <c r="J71" s="444">
        <v>6.0516293728481108</v>
      </c>
      <c r="K71" s="146"/>
      <c r="L71" s="85"/>
    </row>
    <row r="72" spans="1:12" s="21" customFormat="1" ht="5.25" customHeight="1" x14ac:dyDescent="0.2">
      <c r="B72" s="102"/>
      <c r="C72" s="102"/>
      <c r="D72" s="102"/>
      <c r="E72" s="102"/>
      <c r="F72" s="102"/>
      <c r="G72" s="102"/>
      <c r="H72" s="102"/>
      <c r="I72" s="102"/>
      <c r="J72" s="102"/>
    </row>
    <row r="73" spans="1:12" s="20" customFormat="1" ht="0.75" customHeight="1" x14ac:dyDescent="0.2">
      <c r="B73" s="22"/>
      <c r="C73" s="22"/>
      <c r="D73" s="22"/>
      <c r="E73" s="22"/>
      <c r="F73" s="22"/>
      <c r="G73" s="22"/>
      <c r="H73" s="22"/>
      <c r="I73" s="22"/>
      <c r="J73" s="22"/>
      <c r="K73" s="22"/>
    </row>
    <row r="74" spans="1:12" s="103" customFormat="1" ht="21" customHeight="1" x14ac:dyDescent="0.25">
      <c r="B74" s="355"/>
      <c r="C74" s="503" t="s">
        <v>687</v>
      </c>
      <c r="D74" s="503"/>
      <c r="E74" s="503"/>
      <c r="F74" s="503"/>
      <c r="G74" s="503"/>
      <c r="H74" s="503"/>
      <c r="I74" s="503"/>
      <c r="J74" s="503"/>
      <c r="K74" s="355"/>
    </row>
    <row r="75" spans="1:12" s="103" customFormat="1" ht="39.950000000000003" customHeight="1" x14ac:dyDescent="0.25">
      <c r="A75" s="104"/>
      <c r="B75" s="355"/>
      <c r="C75" s="501" t="s">
        <v>693</v>
      </c>
      <c r="D75" s="501"/>
      <c r="E75" s="501"/>
      <c r="F75" s="501"/>
      <c r="G75" s="501"/>
      <c r="H75" s="501"/>
      <c r="I75" s="501"/>
      <c r="J75" s="501"/>
      <c r="K75" s="355"/>
    </row>
    <row r="76" spans="1:12" ht="15" customHeight="1" x14ac:dyDescent="0.3">
      <c r="B76" s="111" t="s">
        <v>698</v>
      </c>
      <c r="C76" s="112"/>
      <c r="D76" s="112"/>
      <c r="E76" s="112"/>
      <c r="F76" s="112"/>
      <c r="G76" s="112"/>
      <c r="H76" s="112"/>
      <c r="I76" s="112"/>
      <c r="J76" s="112"/>
      <c r="K76" s="112"/>
    </row>
    <row r="77" spans="1:12" ht="6.75" customHeight="1" x14ac:dyDescent="0.2"/>
    <row r="79" spans="1:12" x14ac:dyDescent="0.2">
      <c r="B79" s="165"/>
      <c r="D79" s="166"/>
      <c r="E79" s="166"/>
      <c r="F79" s="166"/>
      <c r="G79" s="166"/>
      <c r="H79" s="166"/>
      <c r="I79" s="166"/>
      <c r="J79" s="166"/>
      <c r="K79" s="167"/>
    </row>
    <row r="80" spans="1:12" x14ac:dyDescent="0.2">
      <c r="B80" s="165"/>
      <c r="D80" s="166"/>
      <c r="E80" s="166"/>
      <c r="F80" s="166"/>
      <c r="G80" s="166"/>
      <c r="H80" s="166"/>
      <c r="I80" s="166"/>
      <c r="J80" s="166"/>
    </row>
    <row r="81" spans="2:10" ht="12.75" x14ac:dyDescent="0.2">
      <c r="D81" s="9"/>
      <c r="E81" s="9"/>
      <c r="F81" s="9"/>
      <c r="G81" s="9"/>
      <c r="H81" s="9"/>
      <c r="I81" s="9"/>
      <c r="J81" s="9"/>
    </row>
    <row r="83" spans="2:10" ht="15" x14ac:dyDescent="0.25">
      <c r="B83" s="358"/>
    </row>
    <row r="84" spans="2:10" ht="15" x14ac:dyDescent="0.25">
      <c r="B84" s="359"/>
    </row>
  </sheetData>
  <mergeCells count="2">
    <mergeCell ref="C74:J74"/>
    <mergeCell ref="C75:J75"/>
  </mergeCells>
  <printOptions horizontalCentered="1" verticalCentered="1"/>
  <pageMargins left="0" right="0" top="0" bottom="0" header="0" footer="0"/>
  <pageSetup paperSize="9" scale="9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J72"/>
  <sheetViews>
    <sheetView workbookViewId="0"/>
  </sheetViews>
  <sheetFormatPr defaultRowHeight="12.75" x14ac:dyDescent="0.2"/>
  <cols>
    <col min="2" max="2" width="20.85546875" customWidth="1"/>
    <col min="3" max="3" width="11.140625" customWidth="1"/>
    <col min="4" max="11" width="9.28515625" bestFit="1" customWidth="1"/>
    <col min="17" max="17" width="23" bestFit="1" customWidth="1"/>
    <col min="19" max="19" width="11.140625" bestFit="1" customWidth="1"/>
    <col min="20" max="23" width="11" bestFit="1" customWidth="1"/>
    <col min="24" max="24" width="11.140625" bestFit="1" customWidth="1"/>
    <col min="25" max="26" width="11" bestFit="1" customWidth="1"/>
    <col min="29" max="36" width="9.85546875" bestFit="1" customWidth="1"/>
  </cols>
  <sheetData>
    <row r="2" spans="2:34" x14ac:dyDescent="0.2">
      <c r="B2" s="14" t="s">
        <v>577</v>
      </c>
      <c r="C2" s="14"/>
      <c r="D2" s="14"/>
      <c r="E2" s="14"/>
      <c r="F2" s="14"/>
      <c r="G2" s="14"/>
      <c r="H2" s="14"/>
      <c r="I2" s="14"/>
      <c r="J2" s="12"/>
      <c r="K2" s="12"/>
      <c r="L2" s="12"/>
      <c r="M2" s="12"/>
      <c r="N2" s="12"/>
      <c r="O2" s="12"/>
      <c r="P2" s="12"/>
      <c r="R2" t="s">
        <v>578</v>
      </c>
    </row>
    <row r="3" spans="2:34" ht="13.5" thickBot="1" x14ac:dyDescent="0.25">
      <c r="B3" s="15"/>
      <c r="C3" s="15"/>
      <c r="D3" s="15"/>
      <c r="E3" s="15"/>
      <c r="F3" s="15"/>
      <c r="G3" s="15"/>
      <c r="H3" s="15"/>
      <c r="I3" s="15"/>
      <c r="J3" s="11"/>
      <c r="K3" s="11"/>
      <c r="L3" s="504" t="s">
        <v>616</v>
      </c>
      <c r="M3" s="504"/>
      <c r="N3" s="504"/>
      <c r="O3" s="504"/>
      <c r="P3" s="504"/>
    </row>
    <row r="4" spans="2:34" x14ac:dyDescent="0.2">
      <c r="B4" s="407" t="s">
        <v>518</v>
      </c>
      <c r="C4" s="276">
        <v>2011</v>
      </c>
      <c r="D4" s="276">
        <v>2012</v>
      </c>
      <c r="E4" s="276">
        <v>2013</v>
      </c>
      <c r="F4" s="276">
        <v>2014</v>
      </c>
      <c r="G4" s="276">
        <v>2015</v>
      </c>
      <c r="H4" s="276">
        <v>2016</v>
      </c>
      <c r="I4" s="276">
        <v>2017</v>
      </c>
      <c r="J4" s="276">
        <v>2018</v>
      </c>
      <c r="K4" s="276">
        <v>2019</v>
      </c>
      <c r="L4" s="410">
        <v>2020</v>
      </c>
      <c r="M4" s="410">
        <v>2021</v>
      </c>
      <c r="N4" s="410">
        <v>2022</v>
      </c>
      <c r="O4" s="410">
        <v>2023</v>
      </c>
      <c r="P4" s="421">
        <v>2024</v>
      </c>
      <c r="Q4" s="440"/>
      <c r="R4" s="232">
        <v>2012</v>
      </c>
      <c r="S4" s="232">
        <v>2013</v>
      </c>
      <c r="T4" s="232">
        <v>2014</v>
      </c>
      <c r="U4" s="232">
        <v>2015</v>
      </c>
      <c r="V4" s="232">
        <v>2016</v>
      </c>
      <c r="W4" s="232">
        <v>2017</v>
      </c>
      <c r="X4" s="232">
        <v>2018</v>
      </c>
      <c r="Y4" s="224">
        <v>2019</v>
      </c>
      <c r="AA4" s="198"/>
      <c r="AB4" s="198"/>
      <c r="AC4" s="198"/>
      <c r="AD4" s="198"/>
      <c r="AE4" s="198"/>
      <c r="AF4" s="198"/>
      <c r="AG4" s="198"/>
      <c r="AH4" s="198"/>
    </row>
    <row r="5" spans="2:34" x14ac:dyDescent="0.2">
      <c r="B5" s="428" t="s">
        <v>519</v>
      </c>
      <c r="C5" s="448">
        <f>'For table 6'!B4</f>
        <v>163.30289954554215</v>
      </c>
      <c r="D5" s="448">
        <f>'For table 6'!C4</f>
        <v>161.1538506675038</v>
      </c>
      <c r="E5" s="448">
        <f>'For table 6'!D4</f>
        <v>154.21949061630841</v>
      </c>
      <c r="F5" s="448">
        <f>'For table 6'!E4</f>
        <v>149.99878745668829</v>
      </c>
      <c r="G5" s="448">
        <f>'For table 6'!F4</f>
        <v>132.35178698643915</v>
      </c>
      <c r="H5" s="448">
        <f>'For table 6'!G4</f>
        <v>129.83261688991894</v>
      </c>
      <c r="I5" s="448">
        <f>'For table 6'!H4</f>
        <v>135.41274515222645</v>
      </c>
      <c r="J5" s="448">
        <f>'For table 6'!I4</f>
        <v>148.4600302346451</v>
      </c>
      <c r="K5" s="448">
        <f>'For table 6'!J4</f>
        <v>166.09070038862248</v>
      </c>
      <c r="L5" s="411">
        <v>193.10717932532606</v>
      </c>
      <c r="M5" s="417">
        <v>211.68419651911768</v>
      </c>
      <c r="N5" s="417">
        <v>258.4757199735613</v>
      </c>
      <c r="O5" s="417">
        <v>284.1016680571397</v>
      </c>
      <c r="P5" s="422">
        <v>319.39424040273514</v>
      </c>
      <c r="Q5" s="441" t="s">
        <v>519</v>
      </c>
      <c r="R5" s="431">
        <f>(D5-C5)/C5*100</f>
        <v>-1.3159894184481478</v>
      </c>
      <c r="S5" s="431">
        <f t="shared" ref="S5:Y5" si="0">(E5-D5)/D5*100</f>
        <v>-4.3029440639941789</v>
      </c>
      <c r="T5" s="431">
        <f t="shared" si="0"/>
        <v>-2.7368156532957602</v>
      </c>
      <c r="U5" s="431">
        <f t="shared" si="0"/>
        <v>-11.764762082056603</v>
      </c>
      <c r="V5" s="431">
        <f t="shared" si="0"/>
        <v>-1.9033895604132107</v>
      </c>
      <c r="W5" s="431">
        <f t="shared" si="0"/>
        <v>4.2979402217847378</v>
      </c>
      <c r="X5" s="431">
        <f t="shared" si="0"/>
        <v>9.6351972391899565</v>
      </c>
      <c r="Y5" s="432">
        <f t="shared" si="0"/>
        <v>11.875701578473091</v>
      </c>
      <c r="AA5" s="274"/>
      <c r="AB5" s="274"/>
      <c r="AC5" s="274"/>
      <c r="AD5" s="274"/>
      <c r="AE5" s="274"/>
      <c r="AF5" s="274"/>
      <c r="AG5" s="274"/>
      <c r="AH5" s="274"/>
    </row>
    <row r="6" spans="2:34" x14ac:dyDescent="0.2">
      <c r="B6" s="428" t="s">
        <v>520</v>
      </c>
      <c r="C6" s="449">
        <f>'For table 6'!B5</f>
        <v>4598.5977675757294</v>
      </c>
      <c r="D6" s="449">
        <f>'For table 6'!C5</f>
        <v>4586.1231196799072</v>
      </c>
      <c r="E6" s="449">
        <f>'For table 6'!D5</f>
        <v>4472.2351680390875</v>
      </c>
      <c r="F6" s="449">
        <f>'For table 6'!E5</f>
        <v>4383.2729285512187</v>
      </c>
      <c r="G6" s="449">
        <f>'For table 6'!F5</f>
        <v>4202.3241685211888</v>
      </c>
      <c r="H6" s="449">
        <f>'For table 6'!G5</f>
        <v>4191.9327440192083</v>
      </c>
      <c r="I6" s="449">
        <f>'For table 6'!H5</f>
        <v>4213.6084563079694</v>
      </c>
      <c r="J6" s="449">
        <f>'For table 6'!I5</f>
        <v>4345.0819296378768</v>
      </c>
      <c r="K6" s="449">
        <f>'For table 6'!J5</f>
        <v>4494.2339480404335</v>
      </c>
      <c r="L6" s="412">
        <v>4482.2462738144368</v>
      </c>
      <c r="M6" s="412">
        <v>4788.597303789631</v>
      </c>
      <c r="N6" s="413">
        <v>4788.597303789631</v>
      </c>
      <c r="O6" s="413">
        <v>4788.597303789631</v>
      </c>
      <c r="P6" s="423">
        <v>4788.597303789631</v>
      </c>
      <c r="Q6" s="441" t="s">
        <v>520</v>
      </c>
      <c r="R6" s="431">
        <f t="shared" ref="R6:R32" si="1">(D6-C6)/C6*100</f>
        <v>-0.27127069003033522</v>
      </c>
      <c r="S6" s="431">
        <f t="shared" ref="S6:S33" si="2">(E6-D6)/D6*100</f>
        <v>-2.4833164890865072</v>
      </c>
      <c r="T6" s="431">
        <f t="shared" ref="T6:T33" si="3">(F6-E6)/E6*100</f>
        <v>-1.9892120191630158</v>
      </c>
      <c r="U6" s="431">
        <f t="shared" ref="U6:U33" si="4">(G6-F6)/F6*100</f>
        <v>-4.128165482267562</v>
      </c>
      <c r="V6" s="431">
        <f t="shared" ref="V6:V33" si="5">(H6-G6)/G6*100</f>
        <v>-0.24727803199526333</v>
      </c>
      <c r="W6" s="431">
        <f t="shared" ref="W6:W33" si="6">(I6-H6)/H6*100</f>
        <v>0.517081585330459</v>
      </c>
      <c r="X6" s="431">
        <f t="shared" ref="X6:X33" si="7">(J6-I6)/I6*100</f>
        <v>3.1202109710285355</v>
      </c>
      <c r="Y6" s="432">
        <f t="shared" ref="Y6:Y33" si="8">(K6-J6)/J6*100</f>
        <v>3.4326629697172857</v>
      </c>
      <c r="AA6" s="274"/>
      <c r="AB6" s="274"/>
      <c r="AC6" s="274"/>
      <c r="AD6" s="274"/>
      <c r="AE6" s="274"/>
      <c r="AF6" s="274"/>
      <c r="AG6" s="274"/>
      <c r="AH6" s="274"/>
    </row>
    <row r="7" spans="2:34" x14ac:dyDescent="0.2">
      <c r="B7" s="428" t="s">
        <v>521</v>
      </c>
      <c r="C7" s="450">
        <f>'For table 6'!B6</f>
        <v>625.56818153874258</v>
      </c>
      <c r="D7" s="450">
        <f>'For table 6'!C6</f>
        <v>635.2131835530397</v>
      </c>
      <c r="E7" s="450">
        <f>'For table 6'!D6</f>
        <v>695.77489120927248</v>
      </c>
      <c r="F7" s="450">
        <f>'For table 6'!E6</f>
        <v>638.10056375050488</v>
      </c>
      <c r="G7" s="450">
        <f>'For table 6'!F6</f>
        <v>632.72176659487639</v>
      </c>
      <c r="H7" s="450">
        <f>'For table 6'!G6</f>
        <v>657.28444642794057</v>
      </c>
      <c r="I7" s="450">
        <f>'For table 6'!H6</f>
        <v>672.62388856762743</v>
      </c>
      <c r="J7" s="450">
        <f>'For table 6'!I6</f>
        <v>824.07634342567815</v>
      </c>
      <c r="K7" s="450">
        <f>'For table 6'!J6</f>
        <v>1872.0928954571039</v>
      </c>
      <c r="L7" s="413">
        <v>988.66451119998203</v>
      </c>
      <c r="M7" s="413">
        <v>1044.5700368549319</v>
      </c>
      <c r="N7" s="413">
        <v>1036.7163111876091</v>
      </c>
      <c r="O7" s="413">
        <v>1148.6313674391645</v>
      </c>
      <c r="P7" s="423">
        <v>1265.1488857179202</v>
      </c>
      <c r="Q7" s="441" t="s">
        <v>521</v>
      </c>
      <c r="R7" s="431">
        <f t="shared" si="1"/>
        <v>1.5417986878061487</v>
      </c>
      <c r="S7" s="431">
        <f t="shared" si="2"/>
        <v>9.5340759959488377</v>
      </c>
      <c r="T7" s="431">
        <f t="shared" si="3"/>
        <v>-8.289222302708902</v>
      </c>
      <c r="U7" s="431">
        <f t="shared" si="4"/>
        <v>-0.84293878758138518</v>
      </c>
      <c r="V7" s="431">
        <f t="shared" si="5"/>
        <v>3.8820665148368994</v>
      </c>
      <c r="W7" s="431">
        <f t="shared" si="6"/>
        <v>2.3337600977856945</v>
      </c>
      <c r="X7" s="431">
        <f t="shared" si="7"/>
        <v>22.516663090954623</v>
      </c>
      <c r="Y7" s="432">
        <f t="shared" si="8"/>
        <v>127.1746920527812</v>
      </c>
      <c r="AA7" s="274"/>
      <c r="AB7" s="274"/>
      <c r="AC7" s="274"/>
      <c r="AD7" s="274"/>
      <c r="AE7" s="274"/>
      <c r="AF7" s="274"/>
      <c r="AG7" s="274"/>
      <c r="AH7" s="274"/>
    </row>
    <row r="8" spans="2:34" x14ac:dyDescent="0.2">
      <c r="B8" s="428" t="s">
        <v>522</v>
      </c>
      <c r="C8" s="450">
        <f>'For table 6'!B7</f>
        <v>17735.271072680116</v>
      </c>
      <c r="D8" s="450">
        <f>'For table 6'!C7</f>
        <v>16052.504553732084</v>
      </c>
      <c r="E8" s="450">
        <f>'For table 6'!D7</f>
        <v>14819.860478568306</v>
      </c>
      <c r="F8" s="450">
        <f>'For table 6'!E7</f>
        <v>15553.068727069198</v>
      </c>
      <c r="G8" s="450">
        <f>'For table 6'!F7</f>
        <v>18684.820679536551</v>
      </c>
      <c r="H8" s="450">
        <f>'For table 6'!G7</f>
        <v>18209.73554499208</v>
      </c>
      <c r="I8" s="450">
        <f>'For table 6'!H7</f>
        <v>23273.058025608778</v>
      </c>
      <c r="J8" s="450">
        <f>'For table 6'!I7</f>
        <v>21595.598016920183</v>
      </c>
      <c r="K8" s="450">
        <f>'For table 6'!J7</f>
        <v>21860.379429525605</v>
      </c>
      <c r="L8" s="413">
        <v>23062.222078829607</v>
      </c>
      <c r="M8" s="413">
        <v>23435.629497347807</v>
      </c>
      <c r="N8" s="413">
        <v>23569.980638015637</v>
      </c>
      <c r="O8" s="413">
        <v>25766.620445012268</v>
      </c>
      <c r="P8" s="423">
        <v>26596.152993942549</v>
      </c>
      <c r="Q8" s="441" t="s">
        <v>522</v>
      </c>
      <c r="R8" s="431">
        <f t="shared" si="1"/>
        <v>-9.4882480907788924</v>
      </c>
      <c r="S8" s="431">
        <f t="shared" si="2"/>
        <v>-7.6788271327865658</v>
      </c>
      <c r="T8" s="431">
        <f t="shared" si="3"/>
        <v>4.9474706564290472</v>
      </c>
      <c r="U8" s="431">
        <f t="shared" si="4"/>
        <v>20.135910201545784</v>
      </c>
      <c r="V8" s="431">
        <f t="shared" si="5"/>
        <v>-2.5426261385787909</v>
      </c>
      <c r="W8" s="431">
        <f t="shared" si="6"/>
        <v>27.805579428138259</v>
      </c>
      <c r="X8" s="431">
        <f t="shared" si="7"/>
        <v>-7.2077335382517509</v>
      </c>
      <c r="Y8" s="432">
        <f t="shared" si="8"/>
        <v>1.226089744761711</v>
      </c>
      <c r="AA8" s="274"/>
      <c r="AB8" s="274"/>
      <c r="AC8" s="274"/>
      <c r="AD8" s="274"/>
      <c r="AE8" s="274"/>
      <c r="AF8" s="274"/>
      <c r="AG8" s="274"/>
      <c r="AH8" s="274"/>
    </row>
    <row r="9" spans="2:34" x14ac:dyDescent="0.2">
      <c r="B9" s="428" t="s">
        <v>523</v>
      </c>
      <c r="C9" s="450">
        <f>'For table 6'!B8</f>
        <v>794.66808721460177</v>
      </c>
      <c r="D9" s="450">
        <f>'For table 6'!C8</f>
        <v>743.76399674767117</v>
      </c>
      <c r="E9" s="450">
        <f>'For table 6'!D8</f>
        <v>707.21854012480821</v>
      </c>
      <c r="F9" s="450">
        <f>'For table 6'!E8</f>
        <v>891.59686027388807</v>
      </c>
      <c r="G9" s="450">
        <f>'For table 6'!F8</f>
        <v>883.22763607838181</v>
      </c>
      <c r="H9" s="450">
        <f>'For table 6'!G8</f>
        <v>831.12482229655211</v>
      </c>
      <c r="I9" s="450">
        <f>'For table 6'!H8</f>
        <v>883.27903531918798</v>
      </c>
      <c r="J9" s="450">
        <f>'For table 6'!I8</f>
        <v>860.75656109617387</v>
      </c>
      <c r="K9" s="453">
        <f>'For table 6'!J8</f>
        <v>934.10068876566345</v>
      </c>
      <c r="L9" s="413">
        <v>1001.0294727038206</v>
      </c>
      <c r="M9" s="413">
        <v>1036.7730170025955</v>
      </c>
      <c r="N9" s="413">
        <v>1043.2721929064594</v>
      </c>
      <c r="O9" s="413">
        <v>1082.3461362214287</v>
      </c>
      <c r="P9" s="423">
        <v>1116.6961325466152</v>
      </c>
      <c r="Q9" s="441" t="s">
        <v>523</v>
      </c>
      <c r="R9" s="431">
        <f t="shared" si="1"/>
        <v>-6.4057046313958548</v>
      </c>
      <c r="S9" s="431">
        <f t="shared" si="2"/>
        <v>-4.9135823705730335</v>
      </c>
      <c r="T9" s="431">
        <f t="shared" si="3"/>
        <v>26.070911562434606</v>
      </c>
      <c r="U9" s="431">
        <f t="shared" si="4"/>
        <v>-0.9386780694736111</v>
      </c>
      <c r="V9" s="431">
        <f t="shared" si="5"/>
        <v>-5.899137623588337</v>
      </c>
      <c r="W9" s="431">
        <f t="shared" si="6"/>
        <v>6.2751360112821688</v>
      </c>
      <c r="X9" s="431">
        <f t="shared" si="7"/>
        <v>-2.5498708021384471</v>
      </c>
      <c r="Y9" s="432">
        <f t="shared" si="8"/>
        <v>8.5208909213640833</v>
      </c>
      <c r="AA9" s="274"/>
      <c r="AB9" s="274"/>
      <c r="AC9" s="274"/>
      <c r="AD9" s="274"/>
      <c r="AE9" s="274"/>
      <c r="AF9" s="274"/>
      <c r="AG9" s="274"/>
      <c r="AH9" s="274"/>
    </row>
    <row r="10" spans="2:34" x14ac:dyDescent="0.2">
      <c r="B10" s="428" t="s">
        <v>524</v>
      </c>
      <c r="C10" s="450">
        <f>'For table 6'!B9</f>
        <v>1870.7679258830806</v>
      </c>
      <c r="D10" s="450">
        <f>'For table 6'!C9</f>
        <v>1828.8332440958538</v>
      </c>
      <c r="E10" s="450">
        <f>'For table 6'!D9</f>
        <v>1771.6336380141759</v>
      </c>
      <c r="F10" s="450">
        <f>'For table 6'!E9</f>
        <v>1686.3210740723487</v>
      </c>
      <c r="G10" s="450">
        <f>'For table 6'!F9</f>
        <v>1921.3965774870674</v>
      </c>
      <c r="H10" s="450">
        <f>'For table 6'!G9</f>
        <v>1830.5313860014935</v>
      </c>
      <c r="I10" s="450">
        <f>'For table 6'!H9</f>
        <v>2089.8725588477987</v>
      </c>
      <c r="J10" s="450">
        <f>'For table 6'!I9</f>
        <v>2315.3093935992215</v>
      </c>
      <c r="K10" s="450">
        <f>'For table 6'!J9</f>
        <v>2511.5404331008249</v>
      </c>
      <c r="L10" s="413">
        <v>2798.9050649608048</v>
      </c>
      <c r="M10" s="413">
        <v>3079.5481768552072</v>
      </c>
      <c r="N10" s="413"/>
      <c r="O10" s="413"/>
      <c r="P10" s="423"/>
      <c r="Q10" s="441" t="s">
        <v>524</v>
      </c>
      <c r="R10" s="431">
        <f t="shared" si="1"/>
        <v>-2.2415758366945391</v>
      </c>
      <c r="S10" s="431">
        <f t="shared" si="2"/>
        <v>-3.1276556387160688</v>
      </c>
      <c r="T10" s="431">
        <f t="shared" si="3"/>
        <v>-4.8154743797625139</v>
      </c>
      <c r="U10" s="431">
        <f t="shared" si="4"/>
        <v>13.940139100973672</v>
      </c>
      <c r="V10" s="431">
        <f t="shared" si="5"/>
        <v>-4.729122168231064</v>
      </c>
      <c r="W10" s="431">
        <f t="shared" si="6"/>
        <v>14.167534893394809</v>
      </c>
      <c r="X10" s="431">
        <f t="shared" si="7"/>
        <v>10.78710918505538</v>
      </c>
      <c r="Y10" s="432">
        <f t="shared" si="8"/>
        <v>8.4753700755541814</v>
      </c>
      <c r="AA10" s="274"/>
      <c r="AB10" s="274"/>
      <c r="AC10" s="274"/>
      <c r="AD10" s="274"/>
      <c r="AE10" s="274"/>
      <c r="AF10" s="274"/>
      <c r="AG10" s="274"/>
      <c r="AH10" s="274"/>
    </row>
    <row r="11" spans="2:34" x14ac:dyDescent="0.2">
      <c r="B11" s="428" t="s">
        <v>525</v>
      </c>
      <c r="C11" s="450">
        <f>'For table 6'!B10</f>
        <v>3778.9286485128446</v>
      </c>
      <c r="D11" s="450">
        <f>'For table 6'!C10</f>
        <v>3897.9497197192973</v>
      </c>
      <c r="E11" s="450">
        <f>'For table 6'!D10</f>
        <v>3571.6491015304905</v>
      </c>
      <c r="F11" s="450">
        <f>'For table 6'!E10</f>
        <v>3398.930799141071</v>
      </c>
      <c r="G11" s="450">
        <f>'For table 6'!F10</f>
        <v>3363.9884028386973</v>
      </c>
      <c r="H11" s="450">
        <f>'For table 6'!G10</f>
        <v>3569.7717722062657</v>
      </c>
      <c r="I11" s="450">
        <f>'For table 6'!H10</f>
        <v>3632.2882375643348</v>
      </c>
      <c r="J11" s="450">
        <f>'For table 6'!I10</f>
        <v>4171.4575486720105</v>
      </c>
      <c r="K11" s="450">
        <f>'For table 6'!J10</f>
        <v>4333.0627740895134</v>
      </c>
      <c r="L11" s="413">
        <v>4605.4699139554323</v>
      </c>
      <c r="M11" s="413">
        <v>4805.0878049627863</v>
      </c>
      <c r="N11" s="413">
        <v>4634.031904406319</v>
      </c>
      <c r="O11" s="413">
        <v>5033.2225375426233</v>
      </c>
      <c r="P11" s="423"/>
      <c r="Q11" s="441" t="s">
        <v>525</v>
      </c>
      <c r="R11" s="431">
        <f t="shared" si="1"/>
        <v>3.1495982665164139</v>
      </c>
      <c r="S11" s="431">
        <f t="shared" si="2"/>
        <v>-8.3710833040787573</v>
      </c>
      <c r="T11" s="431">
        <f t="shared" si="3"/>
        <v>-4.8358138629970062</v>
      </c>
      <c r="U11" s="431">
        <f t="shared" si="4"/>
        <v>-1.0280408271684687</v>
      </c>
      <c r="V11" s="431">
        <f t="shared" si="5"/>
        <v>6.1172437215871014</v>
      </c>
      <c r="W11" s="431">
        <f t="shared" si="6"/>
        <v>1.7512734524042524</v>
      </c>
      <c r="X11" s="431">
        <f t="shared" si="7"/>
        <v>14.843792007795633</v>
      </c>
      <c r="Y11" s="432">
        <f t="shared" si="8"/>
        <v>3.8740709579784682</v>
      </c>
      <c r="AA11" s="274"/>
      <c r="AB11" s="274"/>
      <c r="AC11" s="274"/>
      <c r="AD11" s="274"/>
      <c r="AE11" s="274"/>
      <c r="AF11" s="274"/>
      <c r="AG11" s="274"/>
      <c r="AH11" s="274"/>
    </row>
    <row r="12" spans="2:34" x14ac:dyDescent="0.2">
      <c r="B12" s="428" t="s">
        <v>526</v>
      </c>
      <c r="C12" s="450">
        <f>'For table 6'!B11</f>
        <v>344.68893783485191</v>
      </c>
      <c r="D12" s="450">
        <f>'For table 6'!C11</f>
        <v>405.72415402050279</v>
      </c>
      <c r="E12" s="450">
        <f>'For table 6'!D11</f>
        <v>416.77089564518138</v>
      </c>
      <c r="F12" s="450">
        <f>'For table 6'!E11</f>
        <v>432.41027089017359</v>
      </c>
      <c r="G12" s="450">
        <f>'For table 6'!F11</f>
        <v>463.19286755579043</v>
      </c>
      <c r="H12" s="450">
        <f>'For table 6'!G11</f>
        <v>491.47870357199184</v>
      </c>
      <c r="I12" s="450">
        <f>'For table 6'!H11</f>
        <v>504.00816935480873</v>
      </c>
      <c r="J12" s="450">
        <f>'For table 6'!I11</f>
        <v>517.0138834206831</v>
      </c>
      <c r="K12" s="450">
        <f>'For table 6'!J11</f>
        <v>568.84854950333931</v>
      </c>
      <c r="L12" s="413">
        <v>566.97044369646983</v>
      </c>
      <c r="M12" s="413">
        <v>578.76896442510576</v>
      </c>
      <c r="N12" s="413">
        <v>591.10869066991245</v>
      </c>
      <c r="O12" s="413">
        <v>580.34294309811673</v>
      </c>
      <c r="P12" s="423">
        <v>589.68576394156582</v>
      </c>
      <c r="Q12" s="441" t="s">
        <v>526</v>
      </c>
      <c r="R12" s="431">
        <f t="shared" si="1"/>
        <v>17.707332463014581</v>
      </c>
      <c r="S12" s="431">
        <f t="shared" si="2"/>
        <v>2.7227222030563047</v>
      </c>
      <c r="T12" s="431">
        <f t="shared" si="3"/>
        <v>3.7525113697734827</v>
      </c>
      <c r="U12" s="431">
        <f t="shared" si="4"/>
        <v>7.1188403092846988</v>
      </c>
      <c r="V12" s="431">
        <f t="shared" si="5"/>
        <v>6.1067080254197688</v>
      </c>
      <c r="W12" s="431">
        <f t="shared" si="6"/>
        <v>2.5493405292548079</v>
      </c>
      <c r="X12" s="431">
        <f t="shared" si="7"/>
        <v>2.5804569958703754</v>
      </c>
      <c r="Y12" s="432">
        <f t="shared" si="8"/>
        <v>10.025778367827593</v>
      </c>
      <c r="AA12" s="274"/>
      <c r="AB12" s="274"/>
      <c r="AC12" s="274"/>
      <c r="AD12" s="274"/>
      <c r="AE12" s="274"/>
      <c r="AF12" s="274"/>
      <c r="AG12" s="274"/>
      <c r="AH12" s="274"/>
    </row>
    <row r="13" spans="2:34" x14ac:dyDescent="0.2">
      <c r="B13" s="428" t="s">
        <v>527</v>
      </c>
      <c r="C13" s="450">
        <f>'For table 6'!B12</f>
        <v>44215.338175437471</v>
      </c>
      <c r="D13" s="450">
        <f>'For table 6'!C12</f>
        <v>44459.709427361668</v>
      </c>
      <c r="E13" s="450">
        <f>'For table 6'!D12</f>
        <v>44452.632951957923</v>
      </c>
      <c r="F13" s="450">
        <f>'For table 6'!E12</f>
        <v>43913.805801061848</v>
      </c>
      <c r="G13" s="450">
        <f>'For table 6'!F12</f>
        <v>43474.176017356709</v>
      </c>
      <c r="H13" s="450">
        <f>'For table 6'!G12</f>
        <v>44221.878678155059</v>
      </c>
      <c r="I13" s="450">
        <f>'For table 6'!H12</f>
        <v>44923.349902089663</v>
      </c>
      <c r="J13" s="450">
        <f>'For table 6'!I12</f>
        <v>46573.029834225439</v>
      </c>
      <c r="K13" s="450">
        <f>'For table 6'!J12</f>
        <v>47771.402494772883</v>
      </c>
      <c r="L13" s="414">
        <v>48949.819388189309</v>
      </c>
      <c r="M13" s="414">
        <v>50167.799582543943</v>
      </c>
      <c r="N13" s="414">
        <v>51261.504416867581</v>
      </c>
      <c r="O13" s="414">
        <v>53441.61720606935</v>
      </c>
      <c r="P13" s="424">
        <v>55603.424255935461</v>
      </c>
      <c r="Q13" s="441" t="s">
        <v>527</v>
      </c>
      <c r="R13" s="431">
        <f t="shared" si="1"/>
        <v>0.55268434441139136</v>
      </c>
      <c r="S13" s="431">
        <f t="shared" si="2"/>
        <v>-1.5916602908316591E-2</v>
      </c>
      <c r="T13" s="431">
        <f t="shared" si="3"/>
        <v>-1.2121377635345276</v>
      </c>
      <c r="U13" s="431">
        <f t="shared" si="4"/>
        <v>-1.001119751944862</v>
      </c>
      <c r="V13" s="431">
        <f t="shared" si="5"/>
        <v>1.7198777050997716</v>
      </c>
      <c r="W13" s="431">
        <f t="shared" si="6"/>
        <v>1.5862537841051079</v>
      </c>
      <c r="X13" s="431">
        <f t="shared" si="7"/>
        <v>3.6722104111364118</v>
      </c>
      <c r="Y13" s="432">
        <f t="shared" si="8"/>
        <v>2.5731043584945974</v>
      </c>
      <c r="AA13" s="274"/>
      <c r="AB13" s="274"/>
      <c r="AC13" s="274"/>
      <c r="AD13" s="274"/>
      <c r="AE13" s="274"/>
      <c r="AF13" s="274"/>
      <c r="AG13" s="274"/>
      <c r="AH13" s="274"/>
    </row>
    <row r="14" spans="2:34" x14ac:dyDescent="0.2">
      <c r="B14" s="428" t="s">
        <v>528</v>
      </c>
      <c r="C14" s="450">
        <f>'For table 6'!B13</f>
        <v>41262.182498124515</v>
      </c>
      <c r="D14" s="450">
        <f>'For table 6'!C13</f>
        <v>42443.418981513467</v>
      </c>
      <c r="E14" s="450">
        <f>'For table 6'!D13</f>
        <v>39813.281812035115</v>
      </c>
      <c r="F14" s="450">
        <f>'For table 6'!E13</f>
        <v>39303.907401555283</v>
      </c>
      <c r="G14" s="450">
        <f>'For table 6'!F13</f>
        <v>39813.337055395918</v>
      </c>
      <c r="H14" s="450">
        <f>'For table 6'!G13</f>
        <v>41137.863417050525</v>
      </c>
      <c r="I14" s="450">
        <f>'For table 6'!H13</f>
        <v>43387.264332388084</v>
      </c>
      <c r="J14" s="450">
        <f>'For table 6'!I13</f>
        <v>44566.69888857464</v>
      </c>
      <c r="K14" s="450">
        <f>'For table 6'!J13</f>
        <v>49711.722431230002</v>
      </c>
      <c r="L14" s="413">
        <v>50533.352532483193</v>
      </c>
      <c r="M14" s="413"/>
      <c r="N14" s="413"/>
      <c r="O14" s="413"/>
      <c r="P14" s="423"/>
      <c r="Q14" s="441" t="s">
        <v>528</v>
      </c>
      <c r="R14" s="431">
        <f t="shared" si="1"/>
        <v>2.862758128324022</v>
      </c>
      <c r="S14" s="431">
        <f t="shared" si="2"/>
        <v>-6.1968079683305604</v>
      </c>
      <c r="T14" s="431">
        <f t="shared" si="3"/>
        <v>-1.2794082459332787</v>
      </c>
      <c r="U14" s="431">
        <f t="shared" si="4"/>
        <v>1.2961297934985361</v>
      </c>
      <c r="V14" s="431">
        <f t="shared" si="5"/>
        <v>3.3268408518775336</v>
      </c>
      <c r="W14" s="431">
        <f t="shared" si="6"/>
        <v>5.4679575663262172</v>
      </c>
      <c r="X14" s="431">
        <f t="shared" si="7"/>
        <v>2.7183888505874791</v>
      </c>
      <c r="Y14" s="432">
        <f t="shared" si="8"/>
        <v>11.544547096743504</v>
      </c>
      <c r="AA14" s="274"/>
      <c r="AB14" s="274"/>
      <c r="AC14" s="274"/>
      <c r="AD14" s="274"/>
      <c r="AE14" s="274"/>
      <c r="AF14" s="274"/>
      <c r="AG14" s="274"/>
      <c r="AH14" s="274"/>
    </row>
    <row r="15" spans="2:34" x14ac:dyDescent="0.2">
      <c r="B15" s="428" t="s">
        <v>529</v>
      </c>
      <c r="C15" s="450">
        <f>'For table 6'!B14</f>
        <v>5191.8568661556155</v>
      </c>
      <c r="D15" s="450">
        <f>'For table 6'!C14</f>
        <v>4631.7200790077231</v>
      </c>
      <c r="E15" s="450">
        <f>'For table 6'!D14</f>
        <v>4334.624910866447</v>
      </c>
      <c r="F15" s="450">
        <f>'For table 6'!E14</f>
        <v>4352.9021935365163</v>
      </c>
      <c r="G15" s="450">
        <f>'For table 6'!F14</f>
        <v>4517.3410050578195</v>
      </c>
      <c r="H15" s="450">
        <f>'For table 6'!G14</f>
        <v>4652.4144626856814</v>
      </c>
      <c r="I15" s="450">
        <f>'For table 6'!H14</f>
        <v>4649.6929738244407</v>
      </c>
      <c r="J15" s="450">
        <f>'For table 6'!I14</f>
        <v>5015.4714048207561</v>
      </c>
      <c r="K15" s="450">
        <f>'For table 6'!J14</f>
        <v>4723.0651381514654</v>
      </c>
      <c r="L15" s="413">
        <v>4568.5742588372877</v>
      </c>
      <c r="M15" s="413">
        <v>4508.252390487326</v>
      </c>
      <c r="N15" s="413">
        <v>4448.580058487285</v>
      </c>
      <c r="O15" s="413">
        <v>4384.5605921777187</v>
      </c>
      <c r="P15" s="423">
        <v>4322.5543882414504</v>
      </c>
      <c r="Q15" s="441" t="s">
        <v>529</v>
      </c>
      <c r="R15" s="431">
        <f t="shared" si="1"/>
        <v>-10.788756346487141</v>
      </c>
      <c r="S15" s="431">
        <f t="shared" si="2"/>
        <v>-6.4143593108701937</v>
      </c>
      <c r="T15" s="431">
        <f t="shared" si="3"/>
        <v>0.42165776845535369</v>
      </c>
      <c r="U15" s="431">
        <f t="shared" si="4"/>
        <v>3.7776822039666578</v>
      </c>
      <c r="V15" s="431">
        <f t="shared" si="5"/>
        <v>2.9901098340069421</v>
      </c>
      <c r="W15" s="431">
        <f t="shared" si="6"/>
        <v>-5.8496268616396299E-2</v>
      </c>
      <c r="X15" s="431">
        <f t="shared" si="7"/>
        <v>7.8667222342523244</v>
      </c>
      <c r="Y15" s="432">
        <f t="shared" si="8"/>
        <v>-5.8300854110789375</v>
      </c>
      <c r="AA15" s="274"/>
      <c r="AB15" s="274"/>
      <c r="AC15" s="274"/>
      <c r="AD15" s="274"/>
      <c r="AE15" s="274"/>
      <c r="AF15" s="274"/>
      <c r="AG15" s="274"/>
      <c r="AH15" s="274"/>
    </row>
    <row r="16" spans="2:34" x14ac:dyDescent="0.2">
      <c r="B16" s="428" t="s">
        <v>530</v>
      </c>
      <c r="C16" s="450">
        <f>'For table 6'!B15</f>
        <v>1186.9133682535371</v>
      </c>
      <c r="D16" s="450">
        <f>'For table 6'!C15</f>
        <v>1156.1346831615924</v>
      </c>
      <c r="E16" s="450">
        <f>'For table 6'!D15</f>
        <v>1081.3389012591965</v>
      </c>
      <c r="F16" s="450">
        <f>'For table 6'!E15</f>
        <v>1027.1672787654984</v>
      </c>
      <c r="G16" s="450">
        <f>'For table 6'!F15</f>
        <v>1132.4772949799972</v>
      </c>
      <c r="H16" s="450">
        <f>'For table 6'!G15</f>
        <v>1286.1641940094141</v>
      </c>
      <c r="I16" s="450">
        <f>'For table 6'!H15</f>
        <v>1378.2994052628183</v>
      </c>
      <c r="J16" s="450">
        <f>'For table 6'!I15</f>
        <v>1585.1500283975372</v>
      </c>
      <c r="K16" s="450">
        <f>'For table 6'!J15</f>
        <v>1739.4656884673896</v>
      </c>
      <c r="L16" s="413">
        <v>1773.6069582767557</v>
      </c>
      <c r="M16" s="413">
        <v>2038.729176764801</v>
      </c>
      <c r="N16" s="413">
        <v>2288.7822668879357</v>
      </c>
      <c r="O16" s="413">
        <v>2622.966884219351</v>
      </c>
      <c r="P16" s="423">
        <v>3162.3593396234414</v>
      </c>
      <c r="Q16" s="441" t="s">
        <v>530</v>
      </c>
      <c r="R16" s="431">
        <f t="shared" si="1"/>
        <v>-2.5931703117670195</v>
      </c>
      <c r="S16" s="431">
        <f t="shared" si="2"/>
        <v>-6.4694696034771351</v>
      </c>
      <c r="T16" s="431">
        <f t="shared" si="3"/>
        <v>-5.0096803537370578</v>
      </c>
      <c r="U16" s="431">
        <f t="shared" si="4"/>
        <v>10.252469913280891</v>
      </c>
      <c r="V16" s="431">
        <f t="shared" si="5"/>
        <v>13.57085918725916</v>
      </c>
      <c r="W16" s="431">
        <f t="shared" si="6"/>
        <v>7.1635652494870916</v>
      </c>
      <c r="X16" s="431">
        <f t="shared" si="7"/>
        <v>15.00766976644498</v>
      </c>
      <c r="Y16" s="432">
        <f t="shared" si="8"/>
        <v>9.7350823143127609</v>
      </c>
      <c r="AA16" s="274"/>
      <c r="AB16" s="274"/>
      <c r="AC16" s="274"/>
      <c r="AD16" s="274"/>
      <c r="AE16" s="274"/>
      <c r="AF16" s="274"/>
      <c r="AG16" s="274"/>
      <c r="AH16" s="274"/>
    </row>
    <row r="17" spans="2:34" x14ac:dyDescent="0.2">
      <c r="B17" s="428" t="s">
        <v>532</v>
      </c>
      <c r="C17" s="450">
        <f>'For table 6'!B17</f>
        <v>26049.712019107279</v>
      </c>
      <c r="D17" s="450">
        <f>'For table 6'!C17</f>
        <v>24273.02400263774</v>
      </c>
      <c r="E17" s="450">
        <f>'For table 6'!D17</f>
        <v>23036.453804416858</v>
      </c>
      <c r="F17" s="450">
        <f>'For table 6'!E17</f>
        <v>20777.45639598948</v>
      </c>
      <c r="G17" s="450">
        <f>'For table 6'!F17</f>
        <v>19566.399571497699</v>
      </c>
      <c r="H17" s="450">
        <f>'For table 6'!G17</f>
        <v>21924.828997292327</v>
      </c>
      <c r="I17" s="453">
        <f>'For table 6'!H17</f>
        <v>22794.3369190306</v>
      </c>
      <c r="J17" s="453">
        <f>'For table 6'!I17</f>
        <v>23058.429448494167</v>
      </c>
      <c r="K17" s="453">
        <f>'For table 6'!J17</f>
        <v>23281.234720157001</v>
      </c>
      <c r="L17" s="413">
        <v>23915.622066525171</v>
      </c>
      <c r="M17" s="413">
        <v>24385.359423292328</v>
      </c>
      <c r="N17" s="413">
        <v>24494.777500331147</v>
      </c>
      <c r="O17" s="413">
        <v>24494.777500331151</v>
      </c>
      <c r="P17" s="423">
        <v>24494.777500331147</v>
      </c>
      <c r="Q17" s="441" t="s">
        <v>532</v>
      </c>
      <c r="R17" s="431">
        <f t="shared" si="1"/>
        <v>-6.8203748861651574</v>
      </c>
      <c r="S17" s="431">
        <f t="shared" si="2"/>
        <v>-5.0944216842800616</v>
      </c>
      <c r="T17" s="431">
        <f t="shared" si="3"/>
        <v>-9.806185568345823</v>
      </c>
      <c r="U17" s="431">
        <f t="shared" si="4"/>
        <v>-5.8287058887802203</v>
      </c>
      <c r="V17" s="431">
        <f t="shared" si="5"/>
        <v>12.053466541847294</v>
      </c>
      <c r="W17" s="431">
        <f t="shared" si="6"/>
        <v>3.9658595369006351</v>
      </c>
      <c r="X17" s="431">
        <f t="shared" si="7"/>
        <v>1.158588338856573</v>
      </c>
      <c r="Y17" s="432">
        <f t="shared" si="8"/>
        <v>0.96626386528412878</v>
      </c>
      <c r="AA17" s="274"/>
      <c r="AB17" s="274"/>
      <c r="AC17" s="274"/>
      <c r="AD17" s="274"/>
      <c r="AE17" s="274"/>
      <c r="AF17" s="274"/>
      <c r="AG17" s="274"/>
      <c r="AH17" s="274"/>
    </row>
    <row r="18" spans="2:34" x14ac:dyDescent="0.2">
      <c r="B18" s="428" t="s">
        <v>533</v>
      </c>
      <c r="C18" s="450">
        <f>'For table 6'!B18</f>
        <v>244.79794862914287</v>
      </c>
      <c r="D18" s="450">
        <f>'For table 6'!C18</f>
        <v>221.4671769622536</v>
      </c>
      <c r="E18" s="450">
        <f>'For table 6'!D18</f>
        <v>239.06110436892243</v>
      </c>
      <c r="F18" s="450">
        <f>'For table 6'!E18</f>
        <v>245.16225480586976</v>
      </c>
      <c r="G18" s="450">
        <f>'For table 6'!F18</f>
        <v>281.41349533988131</v>
      </c>
      <c r="H18" s="450">
        <f>'For table 6'!G18</f>
        <v>400.41248060228673</v>
      </c>
      <c r="I18" s="450">
        <f>'For table 6'!H18</f>
        <v>457.86933677264005</v>
      </c>
      <c r="J18" s="450">
        <f>'For table 6'!I18</f>
        <v>627.00721139209224</v>
      </c>
      <c r="K18" s="450">
        <f>'For table 6'!J18</f>
        <v>622.37202865380686</v>
      </c>
      <c r="L18" s="413">
        <v>627.63667833203976</v>
      </c>
      <c r="M18" s="413">
        <v>647.10363719593829</v>
      </c>
      <c r="N18" s="414" t="s">
        <v>531</v>
      </c>
      <c r="O18" s="414" t="s">
        <v>531</v>
      </c>
      <c r="P18" s="424" t="s">
        <v>531</v>
      </c>
      <c r="Q18" s="441" t="s">
        <v>533</v>
      </c>
      <c r="R18" s="431">
        <f t="shared" si="1"/>
        <v>-9.5306238461312685</v>
      </c>
      <c r="S18" s="431">
        <f t="shared" si="2"/>
        <v>7.9442595729061454</v>
      </c>
      <c r="T18" s="431">
        <f t="shared" si="3"/>
        <v>2.5521301146220572</v>
      </c>
      <c r="U18" s="431">
        <f t="shared" si="4"/>
        <v>14.786632046077758</v>
      </c>
      <c r="V18" s="431">
        <f t="shared" si="5"/>
        <v>42.286168656795454</v>
      </c>
      <c r="W18" s="431">
        <f t="shared" si="6"/>
        <v>14.349416902272546</v>
      </c>
      <c r="X18" s="431">
        <f t="shared" si="7"/>
        <v>36.940205651604799</v>
      </c>
      <c r="Y18" s="432">
        <f t="shared" si="8"/>
        <v>-0.73925509213749985</v>
      </c>
      <c r="AA18" s="274"/>
      <c r="AB18" s="274"/>
      <c r="AC18" s="274"/>
      <c r="AD18" s="274"/>
      <c r="AE18" s="274"/>
      <c r="AF18" s="274"/>
      <c r="AG18" s="274"/>
      <c r="AH18" s="274"/>
    </row>
    <row r="19" spans="2:34" x14ac:dyDescent="0.2">
      <c r="B19" s="428" t="s">
        <v>534</v>
      </c>
      <c r="C19" s="450">
        <f>'For table 6'!B19</f>
        <v>289.59114501251412</v>
      </c>
      <c r="D19" s="450">
        <f>'For table 6'!C19</f>
        <v>286.9948382547031</v>
      </c>
      <c r="E19" s="450">
        <f>'For table 6'!D19</f>
        <v>300.53846878775653</v>
      </c>
      <c r="F19" s="450">
        <f>'For table 6'!E19</f>
        <v>358.10636224740529</v>
      </c>
      <c r="G19" s="450">
        <f>'For table 6'!F19</f>
        <v>471.25356490278978</v>
      </c>
      <c r="H19" s="450">
        <f>'For table 6'!G19</f>
        <v>628.51291573017158</v>
      </c>
      <c r="I19" s="450">
        <f>'For table 6'!H19</f>
        <v>759.20149020031636</v>
      </c>
      <c r="J19" s="450">
        <f>'For table 6'!I19</f>
        <v>908.07464302559231</v>
      </c>
      <c r="K19" s="450">
        <f>'For table 6'!J19</f>
        <v>957.10459791482265</v>
      </c>
      <c r="L19" s="413">
        <v>975.57602196583423</v>
      </c>
      <c r="M19" s="413">
        <v>1010.3775892710001</v>
      </c>
      <c r="N19" s="413">
        <v>1048.1678469330084</v>
      </c>
      <c r="O19" s="413">
        <v>1084.7588775275262</v>
      </c>
      <c r="P19" s="423">
        <v>1119.4227944254035</v>
      </c>
      <c r="Q19" s="441" t="s">
        <v>534</v>
      </c>
      <c r="R19" s="431">
        <f t="shared" si="1"/>
        <v>-0.89654217766182964</v>
      </c>
      <c r="S19" s="431">
        <f t="shared" si="2"/>
        <v>4.7191199031369635</v>
      </c>
      <c r="T19" s="431">
        <f t="shared" si="3"/>
        <v>19.154916737232668</v>
      </c>
      <c r="U19" s="431">
        <f t="shared" si="4"/>
        <v>31.595976666065035</v>
      </c>
      <c r="V19" s="431">
        <f t="shared" si="5"/>
        <v>33.370432085711919</v>
      </c>
      <c r="W19" s="431">
        <f t="shared" si="6"/>
        <v>20.793299739643061</v>
      </c>
      <c r="X19" s="431">
        <f t="shared" si="7"/>
        <v>19.609175528092752</v>
      </c>
      <c r="Y19" s="432">
        <f t="shared" si="8"/>
        <v>5.3993309102728162</v>
      </c>
      <c r="AA19" s="274"/>
      <c r="AB19" s="274"/>
      <c r="AC19" s="274"/>
      <c r="AD19" s="274"/>
      <c r="AE19" s="274"/>
      <c r="AF19" s="274"/>
      <c r="AG19" s="274"/>
      <c r="AH19" s="274"/>
    </row>
    <row r="20" spans="2:34" x14ac:dyDescent="0.2">
      <c r="B20" s="428" t="s">
        <v>535</v>
      </c>
      <c r="C20" s="450">
        <f>'For table 6'!B20</f>
        <v>197.04130397170039</v>
      </c>
      <c r="D20" s="450">
        <f>'For table 6'!C20</f>
        <v>192.53283574500207</v>
      </c>
      <c r="E20" s="450">
        <f>'For table 6'!D20</f>
        <v>199.66501818141452</v>
      </c>
      <c r="F20" s="450">
        <f>'For table 6'!E20</f>
        <v>210.30159157622549</v>
      </c>
      <c r="G20" s="450">
        <f>'For table 6'!F20</f>
        <v>249.40528049176973</v>
      </c>
      <c r="H20" s="450">
        <f>'For table 6'!G20</f>
        <v>234.33818918703091</v>
      </c>
      <c r="I20" s="450">
        <f>'For table 6'!H20</f>
        <v>310.2373829019898</v>
      </c>
      <c r="J20" s="450">
        <f>'For table 6'!I20</f>
        <v>312.15613440266981</v>
      </c>
      <c r="K20" s="450">
        <f>'For table 6'!J20</f>
        <v>348.43795602453235</v>
      </c>
      <c r="L20" s="413">
        <v>380.8553257810139</v>
      </c>
      <c r="M20" s="413">
        <v>412.61790194993773</v>
      </c>
      <c r="N20" s="413">
        <v>438.14000106259294</v>
      </c>
      <c r="O20" s="413">
        <v>451.98828793851811</v>
      </c>
      <c r="P20" s="423">
        <v>465.86571234048813</v>
      </c>
      <c r="Q20" s="441" t="s">
        <v>535</v>
      </c>
      <c r="R20" s="431">
        <f t="shared" si="1"/>
        <v>-2.2880828211255801</v>
      </c>
      <c r="S20" s="431">
        <f t="shared" si="2"/>
        <v>3.7043979583090891</v>
      </c>
      <c r="T20" s="431">
        <f t="shared" si="3"/>
        <v>5.3272092886830258</v>
      </c>
      <c r="U20" s="431">
        <f t="shared" si="4"/>
        <v>18.594100321571172</v>
      </c>
      <c r="V20" s="431">
        <f t="shared" si="5"/>
        <v>-6.0412078184671927</v>
      </c>
      <c r="W20" s="431">
        <f t="shared" si="6"/>
        <v>32.388742943806712</v>
      </c>
      <c r="X20" s="431">
        <f t="shared" si="7"/>
        <v>0.61847849628301388</v>
      </c>
      <c r="Y20" s="432">
        <f t="shared" si="8"/>
        <v>11.622972488203724</v>
      </c>
      <c r="AA20" s="274"/>
      <c r="AB20" s="274"/>
      <c r="AC20" s="274"/>
      <c r="AD20" s="274"/>
      <c r="AE20" s="274"/>
      <c r="AF20" s="274"/>
      <c r="AG20" s="274"/>
      <c r="AH20" s="274"/>
    </row>
    <row r="21" spans="2:34" x14ac:dyDescent="0.2">
      <c r="B21" s="428" t="s">
        <v>536</v>
      </c>
      <c r="C21" s="450">
        <f>'For table 6'!B21</f>
        <v>67.084998121684052</v>
      </c>
      <c r="D21" s="450">
        <f>'For table 6'!C21</f>
        <v>61.646466968321747</v>
      </c>
      <c r="E21" s="450">
        <f>'For table 6'!D21</f>
        <v>56.44241544898847</v>
      </c>
      <c r="F21" s="450">
        <f>'For table 6'!E21</f>
        <v>58.977912858167898</v>
      </c>
      <c r="G21" s="450">
        <f>'For table 6'!F21</f>
        <v>56.91217449510102</v>
      </c>
      <c r="H21" s="450">
        <f>'For table 6'!G21</f>
        <v>59.378699694773694</v>
      </c>
      <c r="I21" s="450">
        <f>'For table 6'!H21</f>
        <v>58.922615335022201</v>
      </c>
      <c r="J21" s="450">
        <f>'For table 6'!I21</f>
        <v>63.86773504685479</v>
      </c>
      <c r="K21" s="450">
        <f>'For table 6'!J21</f>
        <v>78.391922998980434</v>
      </c>
      <c r="L21" s="413">
        <v>81.7538971095601</v>
      </c>
      <c r="M21" s="413">
        <v>87.016168738341008</v>
      </c>
      <c r="N21" s="413">
        <v>93.100471689451211</v>
      </c>
      <c r="O21" s="413">
        <v>98.911496002614683</v>
      </c>
      <c r="P21" s="423">
        <v>104.97465327929903</v>
      </c>
      <c r="Q21" s="441" t="s">
        <v>536</v>
      </c>
      <c r="R21" s="431">
        <f t="shared" si="1"/>
        <v>-8.1069259978176778</v>
      </c>
      <c r="S21" s="431">
        <f t="shared" si="2"/>
        <v>-8.4417676717912826</v>
      </c>
      <c r="T21" s="431">
        <f t="shared" si="3"/>
        <v>4.4921844485393425</v>
      </c>
      <c r="U21" s="431">
        <f t="shared" si="4"/>
        <v>-3.5025626763609554</v>
      </c>
      <c r="V21" s="431">
        <f t="shared" si="5"/>
        <v>4.3339148812263213</v>
      </c>
      <c r="W21" s="431">
        <f t="shared" si="6"/>
        <v>-0.76809421913231313</v>
      </c>
      <c r="X21" s="431">
        <f t="shared" si="7"/>
        <v>8.3925665616090335</v>
      </c>
      <c r="Y21" s="432">
        <f t="shared" si="8"/>
        <v>22.74104121818376</v>
      </c>
      <c r="AA21" s="274"/>
      <c r="AB21" s="274"/>
      <c r="AC21" s="274"/>
      <c r="AD21" s="274"/>
      <c r="AE21" s="274"/>
      <c r="AF21" s="274"/>
      <c r="AG21" s="274"/>
      <c r="AH21" s="274"/>
    </row>
    <row r="22" spans="2:34" x14ac:dyDescent="0.2">
      <c r="B22" s="428" t="s">
        <v>537</v>
      </c>
      <c r="C22" s="449">
        <f>'For table 6'!B22</f>
        <v>9446.5267909626382</v>
      </c>
      <c r="D22" s="449">
        <f>'For table 6'!C22</f>
        <v>9177.7941652321497</v>
      </c>
      <c r="E22" s="449">
        <f>'For table 6'!D22</f>
        <v>8629.0346423638421</v>
      </c>
      <c r="F22" s="449">
        <f>'For table 6'!E22</f>
        <v>8645.7716108845361</v>
      </c>
      <c r="G22" s="449">
        <f>'For table 6'!F22</f>
        <v>8668.2918181980076</v>
      </c>
      <c r="H22" s="449">
        <f>'For table 6'!G22</f>
        <v>9052.6069578519528</v>
      </c>
      <c r="I22" s="449">
        <f>'For table 6'!H22</f>
        <v>9249.0826302815549</v>
      </c>
      <c r="J22" s="449">
        <f>'For table 6'!I22</f>
        <v>10027.062685430028</v>
      </c>
      <c r="K22" s="449">
        <f>'For table 6'!J22</f>
        <v>11414.325470461587</v>
      </c>
      <c r="L22" s="412">
        <v>11749.506275493241</v>
      </c>
      <c r="M22" s="412">
        <v>12171.44780783629</v>
      </c>
      <c r="N22" s="412">
        <v>11869.828180194363</v>
      </c>
      <c r="O22" s="412">
        <v>11677.362924221123</v>
      </c>
      <c r="P22" s="425">
        <v>11724.891886228883</v>
      </c>
      <c r="Q22" s="428" t="s">
        <v>537</v>
      </c>
      <c r="R22" s="431">
        <f t="shared" si="1"/>
        <v>-2.8447770453324845</v>
      </c>
      <c r="S22" s="431">
        <f t="shared" si="2"/>
        <v>-5.9792093066016907</v>
      </c>
      <c r="T22" s="431">
        <f t="shared" si="3"/>
        <v>0.19396107692655096</v>
      </c>
      <c r="U22" s="431">
        <f t="shared" si="4"/>
        <v>0.26047654653657298</v>
      </c>
      <c r="V22" s="431">
        <f t="shared" si="5"/>
        <v>4.4335740848862866</v>
      </c>
      <c r="W22" s="431">
        <f t="shared" si="6"/>
        <v>2.1703767030245928</v>
      </c>
      <c r="X22" s="431">
        <f t="shared" si="7"/>
        <v>8.4114293951852215</v>
      </c>
      <c r="Y22" s="432">
        <f t="shared" si="8"/>
        <v>13.835186121328844</v>
      </c>
      <c r="AA22" s="274"/>
      <c r="AB22" s="274"/>
      <c r="AC22" s="274"/>
      <c r="AD22" s="274"/>
      <c r="AE22" s="274"/>
      <c r="AF22" s="274"/>
      <c r="AG22" s="274"/>
      <c r="AH22" s="274"/>
    </row>
    <row r="23" spans="2:34" x14ac:dyDescent="0.2">
      <c r="B23" s="428" t="s">
        <v>538</v>
      </c>
      <c r="C23" s="450">
        <f>'For table 6'!B23</f>
        <v>5132.1845795509598</v>
      </c>
      <c r="D23" s="450">
        <f>'For table 6'!C23</f>
        <v>5152.6294741816519</v>
      </c>
      <c r="E23" s="450">
        <f>'For table 6'!D23</f>
        <v>5568.4351231311448</v>
      </c>
      <c r="F23" s="450">
        <f>'For table 6'!E23</f>
        <v>5863.8249901196277</v>
      </c>
      <c r="G23" s="450">
        <f>'For table 6'!F23</f>
        <v>6141.8381782237784</v>
      </c>
      <c r="H23" s="450">
        <f>'For table 6'!G23</f>
        <v>6776.0460788824121</v>
      </c>
      <c r="I23" s="450">
        <f>'For table 6'!H23</f>
        <v>6842.0728992739005</v>
      </c>
      <c r="J23" s="450">
        <f>'For table 6'!I23</f>
        <v>7017.1820771974108</v>
      </c>
      <c r="K23" s="450">
        <f>'For table 6'!J23</f>
        <v>7422.0895087997733</v>
      </c>
      <c r="L23" s="413">
        <v>6856.7098596263695</v>
      </c>
      <c r="M23" s="414" t="s">
        <v>531</v>
      </c>
      <c r="N23" s="414" t="s">
        <v>531</v>
      </c>
      <c r="O23" s="414" t="s">
        <v>531</v>
      </c>
      <c r="P23" s="424" t="s">
        <v>531</v>
      </c>
      <c r="Q23" s="441" t="s">
        <v>538</v>
      </c>
      <c r="R23" s="431">
        <f t="shared" si="1"/>
        <v>0.39836631582102722</v>
      </c>
      <c r="S23" s="431">
        <f t="shared" si="2"/>
        <v>8.0697758500388161</v>
      </c>
      <c r="T23" s="431">
        <f t="shared" si="3"/>
        <v>5.3047195568722811</v>
      </c>
      <c r="U23" s="431">
        <f t="shared" si="4"/>
        <v>4.7411576670960454</v>
      </c>
      <c r="V23" s="431">
        <f t="shared" si="5"/>
        <v>10.326027522301912</v>
      </c>
      <c r="W23" s="431">
        <f t="shared" si="6"/>
        <v>0.97441516221770363</v>
      </c>
      <c r="X23" s="431">
        <f t="shared" si="7"/>
        <v>2.5593000907969476</v>
      </c>
      <c r="Y23" s="432">
        <f t="shared" si="8"/>
        <v>5.7702283786838597</v>
      </c>
      <c r="AA23" s="274"/>
      <c r="AB23" s="274"/>
      <c r="AC23" s="274"/>
      <c r="AD23" s="274"/>
      <c r="AE23" s="274"/>
      <c r="AF23" s="274"/>
      <c r="AG23" s="274"/>
      <c r="AH23" s="274"/>
    </row>
    <row r="24" spans="2:34" x14ac:dyDescent="0.2">
      <c r="B24" s="428" t="s">
        <v>539</v>
      </c>
      <c r="C24" s="450">
        <f>'For table 6'!B24</f>
        <v>7440.0361733081136</v>
      </c>
      <c r="D24" s="450">
        <f>'For table 6'!C24</f>
        <v>7642.8359015435171</v>
      </c>
      <c r="E24" s="450">
        <f>'For table 6'!D24</f>
        <v>7647.9608641197237</v>
      </c>
      <c r="F24" s="450">
        <f>'For table 6'!E24</f>
        <v>8520.8615500020096</v>
      </c>
      <c r="G24" s="450">
        <f>'For table 6'!F24</f>
        <v>10595.640029051598</v>
      </c>
      <c r="H24" s="450">
        <f>'For table 6'!G24</f>
        <v>9806.9226478385499</v>
      </c>
      <c r="I24" s="450">
        <f>'For table 6'!H24</f>
        <v>9742.2596991653918</v>
      </c>
      <c r="J24" s="450">
        <f>'For table 6'!I24</f>
        <v>10970.383682503176</v>
      </c>
      <c r="K24" s="450">
        <f>'For table 6'!J24</f>
        <v>11310.59356267472</v>
      </c>
      <c r="L24" s="413">
        <v>12250.75704947864</v>
      </c>
      <c r="M24" s="413">
        <v>13381.173867774663</v>
      </c>
      <c r="N24" s="413">
        <v>13888.609298293797</v>
      </c>
      <c r="O24" s="413">
        <v>14334.032910909706</v>
      </c>
      <c r="P24" s="423">
        <v>15480.903584410584</v>
      </c>
      <c r="Q24" s="441" t="s">
        <v>539</v>
      </c>
      <c r="R24" s="431">
        <f t="shared" si="1"/>
        <v>2.7257895460638784</v>
      </c>
      <c r="S24" s="431">
        <f t="shared" si="2"/>
        <v>6.7055771473146258E-2</v>
      </c>
      <c r="T24" s="431">
        <f t="shared" si="3"/>
        <v>11.413508795233044</v>
      </c>
      <c r="U24" s="431">
        <f t="shared" si="4"/>
        <v>24.349397849905195</v>
      </c>
      <c r="V24" s="431">
        <f t="shared" si="5"/>
        <v>-7.4437917770942317</v>
      </c>
      <c r="W24" s="431">
        <f t="shared" si="6"/>
        <v>-0.65936023965081281</v>
      </c>
      <c r="X24" s="431">
        <f t="shared" si="7"/>
        <v>12.606151152416887</v>
      </c>
      <c r="Y24" s="432">
        <f t="shared" si="8"/>
        <v>3.1011666502981976</v>
      </c>
      <c r="AA24" s="274"/>
      <c r="AB24" s="274"/>
      <c r="AC24" s="274"/>
      <c r="AD24" s="274"/>
      <c r="AE24" s="274"/>
      <c r="AF24" s="274"/>
      <c r="AG24" s="274"/>
      <c r="AH24" s="274"/>
    </row>
    <row r="25" spans="2:34" x14ac:dyDescent="0.2">
      <c r="B25" s="428" t="s">
        <v>540</v>
      </c>
      <c r="C25" s="450">
        <f>'For table 6'!B25</f>
        <v>3050.638109051526</v>
      </c>
      <c r="D25" s="450">
        <f>'For table 6'!C25</f>
        <v>2758.8667611976953</v>
      </c>
      <c r="E25" s="450">
        <f>'For table 6'!D25</f>
        <v>2800.6139710119342</v>
      </c>
      <c r="F25" s="450">
        <f>'For table 6'!E25</f>
        <v>2560.9109193370778</v>
      </c>
      <c r="G25" s="450">
        <f>'For table 6'!F25</f>
        <v>2643.8303132381002</v>
      </c>
      <c r="H25" s="450">
        <f>'For table 6'!G25</f>
        <v>2576.4948663662744</v>
      </c>
      <c r="I25" s="450">
        <f>'For table 6'!H25</f>
        <v>2602.7050946835725</v>
      </c>
      <c r="J25" s="450">
        <f>'For table 6'!I25</f>
        <v>3041.7551989784697</v>
      </c>
      <c r="K25" s="450">
        <f>'For table 6'!J25</f>
        <v>3306.7390204727399</v>
      </c>
      <c r="L25" s="413">
        <v>3202.2101200084435</v>
      </c>
      <c r="M25" s="413">
        <v>3330.0411245646637</v>
      </c>
      <c r="N25" s="413">
        <v>3436.4673343372783</v>
      </c>
      <c r="O25" s="413">
        <v>3638.4785014480367</v>
      </c>
      <c r="P25" s="423">
        <v>3844.3162578310062</v>
      </c>
      <c r="Q25" s="441" t="s">
        <v>540</v>
      </c>
      <c r="R25" s="431">
        <f t="shared" si="1"/>
        <v>-9.5642727004595578</v>
      </c>
      <c r="S25" s="431">
        <f t="shared" si="2"/>
        <v>1.513201376789771</v>
      </c>
      <c r="T25" s="431">
        <f t="shared" si="3"/>
        <v>-8.5589465080132232</v>
      </c>
      <c r="U25" s="431">
        <f t="shared" si="4"/>
        <v>3.237886693945883</v>
      </c>
      <c r="V25" s="431">
        <f t="shared" si="5"/>
        <v>-2.5468898867928824</v>
      </c>
      <c r="W25" s="431">
        <f t="shared" si="6"/>
        <v>1.017282380782047</v>
      </c>
      <c r="X25" s="431">
        <f t="shared" si="7"/>
        <v>16.868991619208991</v>
      </c>
      <c r="Y25" s="432">
        <f t="shared" si="8"/>
        <v>8.7115433083918532</v>
      </c>
      <c r="AA25" s="274"/>
      <c r="AB25" s="274"/>
      <c r="AC25" s="274"/>
      <c r="AD25" s="274"/>
      <c r="AE25" s="274"/>
      <c r="AF25" s="274"/>
      <c r="AG25" s="274"/>
      <c r="AH25" s="274"/>
    </row>
    <row r="26" spans="2:34" x14ac:dyDescent="0.2">
      <c r="B26" s="428" t="s">
        <v>541</v>
      </c>
      <c r="C26" s="450">
        <f>'For table 6'!B26</f>
        <v>2033.4063633206615</v>
      </c>
      <c r="D26" s="450">
        <f>'For table 6'!C26</f>
        <v>1962.1655386116108</v>
      </c>
      <c r="E26" s="450">
        <f>'For table 6'!D26</f>
        <v>2126.7301755788558</v>
      </c>
      <c r="F26" s="450">
        <f>'For table 6'!E26</f>
        <v>2309.0575505704442</v>
      </c>
      <c r="G26" s="450">
        <f>'For table 6'!F26</f>
        <v>2580.6031462802671</v>
      </c>
      <c r="H26" s="450">
        <f>'For table 6'!G26</f>
        <v>2616.5356381154575</v>
      </c>
      <c r="I26" s="450">
        <f>'For table 6'!H26</f>
        <v>3437.6108246690292</v>
      </c>
      <c r="J26" s="450">
        <f>'For table 6'!I26</f>
        <v>3778.1524275361285</v>
      </c>
      <c r="K26" s="450">
        <f>'For table 6'!J26</f>
        <v>4374.2870268681372</v>
      </c>
      <c r="L26" s="413">
        <v>4431.625268251074</v>
      </c>
      <c r="M26" s="413">
        <v>4598.7770159513129</v>
      </c>
      <c r="N26" s="413">
        <v>4794.8693112505243</v>
      </c>
      <c r="O26" s="413">
        <v>4917.5257424421925</v>
      </c>
      <c r="P26" s="423">
        <v>5059.2353385782326</v>
      </c>
      <c r="Q26" s="441" t="s">
        <v>541</v>
      </c>
      <c r="R26" s="431">
        <f t="shared" si="1"/>
        <v>-3.503521283011557</v>
      </c>
      <c r="S26" s="431">
        <f t="shared" si="2"/>
        <v>8.3868885539437006</v>
      </c>
      <c r="T26" s="431">
        <f t="shared" si="3"/>
        <v>8.5731315182925041</v>
      </c>
      <c r="U26" s="431">
        <f t="shared" si="4"/>
        <v>11.760018525425604</v>
      </c>
      <c r="V26" s="431">
        <f t="shared" si="5"/>
        <v>1.392406728131917</v>
      </c>
      <c r="W26" s="431">
        <f t="shared" si="6"/>
        <v>31.380240903003546</v>
      </c>
      <c r="X26" s="431">
        <f t="shared" si="7"/>
        <v>9.9063454310563621</v>
      </c>
      <c r="Y26" s="432">
        <f t="shared" si="8"/>
        <v>15.778468729509939</v>
      </c>
      <c r="AA26" s="274"/>
      <c r="AB26" s="274"/>
      <c r="AC26" s="274"/>
      <c r="AD26" s="274"/>
      <c r="AE26" s="274"/>
      <c r="AF26" s="274"/>
      <c r="AG26" s="274"/>
      <c r="AH26" s="274"/>
    </row>
    <row r="27" spans="2:34" x14ac:dyDescent="0.2">
      <c r="B27" s="428" t="s">
        <v>542</v>
      </c>
      <c r="C27" s="450">
        <f>'For table 6'!B27</f>
        <v>862.44535915323252</v>
      </c>
      <c r="D27" s="450">
        <f>'For table 6'!C27</f>
        <v>882.39813204103382</v>
      </c>
      <c r="E27" s="450">
        <f>'For table 6'!D27</f>
        <v>806.23694310947917</v>
      </c>
      <c r="F27" s="450">
        <f>'For table 6'!E27</f>
        <v>832.20586166924022</v>
      </c>
      <c r="G27" s="450">
        <f>'For table 6'!F27</f>
        <v>986.47369697398926</v>
      </c>
      <c r="H27" s="450">
        <f>'For table 6'!G27</f>
        <v>1010.826595239979</v>
      </c>
      <c r="I27" s="450">
        <f>'For table 6'!H27</f>
        <v>1028.8260949244527</v>
      </c>
      <c r="J27" s="450">
        <f>'For table 6'!I27</f>
        <v>1184.0770414576157</v>
      </c>
      <c r="K27" s="450">
        <f>'For table 6'!J27</f>
        <v>1753.7950147938232</v>
      </c>
      <c r="L27" s="413">
        <v>1901.8002838727514</v>
      </c>
      <c r="M27" s="413">
        <v>2076.827909415771</v>
      </c>
      <c r="N27" s="413">
        <v>2201.5626115694399</v>
      </c>
      <c r="O27" s="413">
        <v>2271.777650545931</v>
      </c>
      <c r="P27" s="423">
        <v>2386.867685957232</v>
      </c>
      <c r="Q27" s="441" t="s">
        <v>542</v>
      </c>
      <c r="R27" s="431">
        <f t="shared" si="1"/>
        <v>2.3135115374023654</v>
      </c>
      <c r="S27" s="431">
        <f t="shared" si="2"/>
        <v>-8.6311593560822448</v>
      </c>
      <c r="T27" s="431">
        <f t="shared" si="3"/>
        <v>3.2210033020323561</v>
      </c>
      <c r="U27" s="431">
        <f t="shared" si="4"/>
        <v>18.537220465537015</v>
      </c>
      <c r="V27" s="431">
        <f t="shared" si="5"/>
        <v>2.4686819669589122</v>
      </c>
      <c r="W27" s="431">
        <f t="shared" si="6"/>
        <v>1.7806713603731845</v>
      </c>
      <c r="X27" s="431">
        <f t="shared" si="7"/>
        <v>15.090105830233934</v>
      </c>
      <c r="Y27" s="432">
        <f t="shared" si="8"/>
        <v>48.114941290887337</v>
      </c>
      <c r="AA27" s="274"/>
      <c r="AB27" s="274"/>
      <c r="AC27" s="274"/>
      <c r="AD27" s="274"/>
      <c r="AE27" s="274"/>
      <c r="AF27" s="274"/>
      <c r="AG27" s="274"/>
      <c r="AH27" s="274"/>
    </row>
    <row r="28" spans="2:34" x14ac:dyDescent="0.2">
      <c r="B28" s="428" t="s">
        <v>543</v>
      </c>
      <c r="C28" s="450">
        <f>'For table 6'!B28</f>
        <v>551.94018152766694</v>
      </c>
      <c r="D28" s="450">
        <f>'For table 6'!C28</f>
        <v>485.29579311841439</v>
      </c>
      <c r="E28" s="450">
        <f>'For table 6'!D28</f>
        <v>430.99179102035504</v>
      </c>
      <c r="F28" s="450">
        <f>'For table 6'!E28</f>
        <v>410.5836823517181</v>
      </c>
      <c r="G28" s="450">
        <f>'For table 6'!F28</f>
        <v>400.78993873935696</v>
      </c>
      <c r="H28" s="450">
        <f>'For table 6'!G28</f>
        <v>447.09945399163303</v>
      </c>
      <c r="I28" s="450">
        <f>'For table 6'!H28</f>
        <v>457.4942572802932</v>
      </c>
      <c r="J28" s="450">
        <f>'For table 6'!I28</f>
        <v>490.19775647924507</v>
      </c>
      <c r="K28" s="450">
        <f>'For table 6'!J28</f>
        <v>525.48553035744408</v>
      </c>
      <c r="L28" s="413">
        <v>598.44599597050296</v>
      </c>
      <c r="M28" s="413">
        <v>674.21661655115815</v>
      </c>
      <c r="N28" s="413">
        <v>751.08627214166415</v>
      </c>
      <c r="O28" s="413">
        <v>807.39703172483235</v>
      </c>
      <c r="P28" s="423">
        <v>885.31099760413088</v>
      </c>
      <c r="Q28" s="441" t="s">
        <v>543</v>
      </c>
      <c r="R28" s="431">
        <f t="shared" si="1"/>
        <v>-12.074567251978896</v>
      </c>
      <c r="S28" s="431">
        <f t="shared" si="2"/>
        <v>-11.18987695094421</v>
      </c>
      <c r="T28" s="431">
        <f t="shared" si="3"/>
        <v>-4.7351502032838253</v>
      </c>
      <c r="U28" s="431">
        <f t="shared" si="4"/>
        <v>-2.3853221726360596</v>
      </c>
      <c r="V28" s="431">
        <f t="shared" si="5"/>
        <v>11.554560326024609</v>
      </c>
      <c r="W28" s="431">
        <f t="shared" si="6"/>
        <v>2.3249420673313321</v>
      </c>
      <c r="X28" s="431">
        <f t="shared" si="7"/>
        <v>7.1483955653055142</v>
      </c>
      <c r="Y28" s="432">
        <f t="shared" si="8"/>
        <v>7.1986812284998871</v>
      </c>
      <c r="AA28" s="274"/>
      <c r="AB28" s="274"/>
      <c r="AC28" s="274"/>
      <c r="AD28" s="274"/>
      <c r="AE28" s="274"/>
      <c r="AF28" s="274"/>
      <c r="AG28" s="274"/>
      <c r="AH28" s="274"/>
    </row>
    <row r="29" spans="2:34" s="409" customFormat="1" x14ac:dyDescent="0.2">
      <c r="B29" s="428" t="s">
        <v>544</v>
      </c>
      <c r="C29" s="450">
        <f>'For table 6'!B29</f>
        <v>11239.095845508036</v>
      </c>
      <c r="D29" s="450">
        <f>'For table 6'!C29</f>
        <v>12089.362708157161</v>
      </c>
      <c r="E29" s="450">
        <f>'For table 6'!D29</f>
        <v>10563.790524944814</v>
      </c>
      <c r="F29" s="450">
        <f>'For table 6'!E29</f>
        <v>10598.83111502742</v>
      </c>
      <c r="G29" s="450">
        <f>'For table 6'!F29</f>
        <v>11090.45706349713</v>
      </c>
      <c r="H29" s="450">
        <f>'For table 6'!G29</f>
        <v>9967.8899177898893</v>
      </c>
      <c r="I29" s="450">
        <f>'For table 6'!H29</f>
        <v>11499.899408970065</v>
      </c>
      <c r="J29" s="450">
        <f>'For table 6'!I29</f>
        <v>12084.1502891359</v>
      </c>
      <c r="K29" s="450">
        <f>'For table 6'!J29</f>
        <v>12336.318624488636</v>
      </c>
      <c r="L29" s="413">
        <v>13656.715984549704</v>
      </c>
      <c r="M29" s="413">
        <v>15460.620012409248</v>
      </c>
      <c r="N29" s="413">
        <v>17727.998137644216</v>
      </c>
      <c r="O29" s="413">
        <v>20046.555137492243</v>
      </c>
      <c r="P29" s="423">
        <v>22544.802982367386</v>
      </c>
      <c r="Q29" s="441" t="s">
        <v>544</v>
      </c>
      <c r="R29" s="433">
        <f t="shared" si="1"/>
        <v>7.5652603584562685</v>
      </c>
      <c r="S29" s="433">
        <f t="shared" si="2"/>
        <v>-12.619128237280735</v>
      </c>
      <c r="T29" s="433">
        <f t="shared" si="3"/>
        <v>0.33170470391156626</v>
      </c>
      <c r="U29" s="433">
        <f t="shared" si="4"/>
        <v>4.6384921425218639</v>
      </c>
      <c r="V29" s="433">
        <f t="shared" si="5"/>
        <v>-10.121919586182173</v>
      </c>
      <c r="W29" s="433">
        <f t="shared" si="6"/>
        <v>15.369446330320802</v>
      </c>
      <c r="X29" s="433">
        <f t="shared" si="7"/>
        <v>5.0804868754774679</v>
      </c>
      <c r="Y29" s="434">
        <f t="shared" si="8"/>
        <v>2.0867692747867062</v>
      </c>
      <c r="AA29" s="408"/>
      <c r="AB29" s="408"/>
      <c r="AC29" s="408"/>
      <c r="AD29" s="408"/>
      <c r="AE29" s="408"/>
      <c r="AF29" s="408"/>
      <c r="AG29" s="408"/>
      <c r="AH29" s="408"/>
    </row>
    <row r="30" spans="2:34" x14ac:dyDescent="0.2">
      <c r="B30" s="428" t="s">
        <v>545</v>
      </c>
      <c r="C30" s="450">
        <f>'For table 6'!B30</f>
        <v>11086.482384270028</v>
      </c>
      <c r="D30" s="450">
        <f>'For table 6'!C30</f>
        <v>11293.592251647326</v>
      </c>
      <c r="E30" s="450">
        <f>'For table 6'!D30</f>
        <v>11696.188791444583</v>
      </c>
      <c r="F30" s="450">
        <f>'For table 6'!E30</f>
        <v>11784.417112650348</v>
      </c>
      <c r="G30" s="450">
        <f>'For table 6'!F30</f>
        <v>11956.601505588691</v>
      </c>
      <c r="H30" s="450">
        <f>'For table 6'!G30</f>
        <v>12992.944430277605</v>
      </c>
      <c r="I30" s="450">
        <f>'For table 6'!H30</f>
        <v>14520.189588504121</v>
      </c>
      <c r="J30" s="450">
        <f>'For table 6'!I30</f>
        <v>18041.931389094832</v>
      </c>
      <c r="K30" s="450">
        <f>'For table 6'!J30</f>
        <v>17999.515400287335</v>
      </c>
      <c r="L30" s="413">
        <v>18118.273196765287</v>
      </c>
      <c r="M30" s="413">
        <v>17304.10943537694</v>
      </c>
      <c r="N30" s="413">
        <v>16320.996154685154</v>
      </c>
      <c r="O30" s="413">
        <v>15369.185598954011</v>
      </c>
      <c r="P30" s="423">
        <v>14550.628478557986</v>
      </c>
      <c r="Q30" s="441" t="s">
        <v>545</v>
      </c>
      <c r="R30" s="431">
        <f t="shared" si="1"/>
        <v>1.8681296753887771</v>
      </c>
      <c r="S30" s="431">
        <f t="shared" si="2"/>
        <v>3.5648226961490797</v>
      </c>
      <c r="T30" s="431">
        <f t="shared" si="3"/>
        <v>0.75433393542947091</v>
      </c>
      <c r="U30" s="431">
        <f t="shared" si="4"/>
        <v>1.4611193009580965</v>
      </c>
      <c r="V30" s="431">
        <f t="shared" si="5"/>
        <v>8.6675375457190889</v>
      </c>
      <c r="W30" s="431">
        <f t="shared" si="6"/>
        <v>11.754419226696298</v>
      </c>
      <c r="X30" s="431">
        <f t="shared" si="7"/>
        <v>24.254103426989229</v>
      </c>
      <c r="Y30" s="432">
        <f t="shared" si="8"/>
        <v>-0.23509671937415214</v>
      </c>
      <c r="AA30" s="274"/>
      <c r="AB30" s="274"/>
      <c r="AC30" s="274"/>
      <c r="AD30" s="274"/>
      <c r="AE30" s="274"/>
      <c r="AF30" s="274"/>
      <c r="AG30" s="274"/>
      <c r="AH30" s="274"/>
    </row>
    <row r="31" spans="2:34" x14ac:dyDescent="0.2">
      <c r="B31" s="428" t="s">
        <v>546</v>
      </c>
      <c r="C31" s="449">
        <f>'For table 6'!B31</f>
        <v>63301.097190999921</v>
      </c>
      <c r="D31" s="449">
        <f>'For table 6'!C31</f>
        <v>58128.525305237439</v>
      </c>
      <c r="E31" s="449">
        <f>'For table 6'!D31</f>
        <v>62152.95280359692</v>
      </c>
      <c r="F31" s="449">
        <f>'For table 6'!E31</f>
        <v>61226.902838645037</v>
      </c>
      <c r="G31" s="449">
        <f>'For table 6'!F31</f>
        <v>59492.213902480587</v>
      </c>
      <c r="H31" s="449">
        <f>'For table 6'!G31</f>
        <v>62256.895940265465</v>
      </c>
      <c r="I31" s="449">
        <f>'For table 6'!H31</f>
        <v>63357.003861662648</v>
      </c>
      <c r="J31" s="449">
        <f>'For table 6'!I31</f>
        <v>64977.74971304318</v>
      </c>
      <c r="K31" s="449">
        <f>'For table 6'!J31</f>
        <v>65944.325923466502</v>
      </c>
      <c r="L31" s="412">
        <v>66062.897263463674</v>
      </c>
      <c r="M31" s="414">
        <v>66357.371039860373</v>
      </c>
      <c r="N31" s="414">
        <v>66668.48794184289</v>
      </c>
      <c r="O31" s="414">
        <v>66846.882975516142</v>
      </c>
      <c r="P31" s="424">
        <v>67311.812370190397</v>
      </c>
      <c r="Q31" s="441" t="s">
        <v>546</v>
      </c>
      <c r="R31" s="431">
        <f t="shared" si="1"/>
        <v>-8.1713779307097258</v>
      </c>
      <c r="S31" s="431">
        <f t="shared" si="2"/>
        <v>6.9233263311375897</v>
      </c>
      <c r="T31" s="431">
        <f t="shared" si="3"/>
        <v>-1.4899532897144832</v>
      </c>
      <c r="U31" s="431">
        <f t="shared" si="4"/>
        <v>-2.8332135968660386</v>
      </c>
      <c r="V31" s="431">
        <f t="shared" si="5"/>
        <v>4.6471325513566102</v>
      </c>
      <c r="W31" s="431">
        <f t="shared" si="6"/>
        <v>1.7670458907118003</v>
      </c>
      <c r="X31" s="431">
        <f t="shared" si="7"/>
        <v>2.5581163132640592</v>
      </c>
      <c r="Y31" s="432">
        <f t="shared" si="8"/>
        <v>1.4875495299420904</v>
      </c>
      <c r="AA31" s="274"/>
      <c r="AB31" s="274"/>
      <c r="AC31" s="274"/>
      <c r="AD31" s="274"/>
      <c r="AE31" s="274"/>
      <c r="AF31" s="274"/>
      <c r="AG31" s="274"/>
      <c r="AH31" s="274"/>
    </row>
    <row r="32" spans="2:34" ht="13.5" thickBot="1" x14ac:dyDescent="0.25">
      <c r="B32" s="429" t="s">
        <v>547</v>
      </c>
      <c r="C32" s="451">
        <f>'For table 6'!B32</f>
        <v>783761.94767704105</v>
      </c>
      <c r="D32" s="451">
        <f>'For table 6'!C32</f>
        <v>741063.66467264842</v>
      </c>
      <c r="E32" s="451">
        <f>'For table 6'!D32</f>
        <v>696291.20959128055</v>
      </c>
      <c r="F32" s="451">
        <f>'For table 6'!E32</f>
        <v>660062.1542598966</v>
      </c>
      <c r="G32" s="451">
        <f>'For table 6'!F32</f>
        <v>641253</v>
      </c>
      <c r="H32" s="451">
        <f>'For table 6'!G32</f>
        <v>651200.84597482276</v>
      </c>
      <c r="I32" s="451">
        <f>'For table 6'!H32</f>
        <v>626380.28117537114</v>
      </c>
      <c r="J32" s="451">
        <f>'For table 6'!I32</f>
        <v>642012.07786259521</v>
      </c>
      <c r="K32" s="451">
        <f>'For table 6'!J32</f>
        <v>685098.80669999972</v>
      </c>
      <c r="L32" s="415">
        <v>717269.02049622394</v>
      </c>
      <c r="M32" s="415">
        <v>712470.09295179532</v>
      </c>
      <c r="N32" s="415">
        <v>715594.90080857428</v>
      </c>
      <c r="O32" s="415">
        <v>711242.6267832485</v>
      </c>
      <c r="P32" s="426">
        <v>686913.79067905084</v>
      </c>
      <c r="Q32" s="442" t="s">
        <v>547</v>
      </c>
      <c r="R32" s="435">
        <f t="shared" si="1"/>
        <v>-5.4478637462490074</v>
      </c>
      <c r="S32" s="435">
        <f t="shared" si="2"/>
        <v>-6.0416475959788549</v>
      </c>
      <c r="T32" s="435">
        <f t="shared" si="3"/>
        <v>-5.2031470212944697</v>
      </c>
      <c r="U32" s="435">
        <f t="shared" si="4"/>
        <v>-2.8496035015045842</v>
      </c>
      <c r="V32" s="435">
        <f t="shared" si="5"/>
        <v>1.5513137521107521</v>
      </c>
      <c r="W32" s="435">
        <f t="shared" si="6"/>
        <v>-3.8115068419937601</v>
      </c>
      <c r="X32" s="435">
        <f t="shared" si="7"/>
        <v>2.4955761151822635</v>
      </c>
      <c r="Y32" s="436">
        <f t="shared" si="8"/>
        <v>6.7112022223709671</v>
      </c>
      <c r="AA32" s="274"/>
      <c r="AB32" s="274"/>
      <c r="AC32" s="274"/>
      <c r="AD32" s="274"/>
      <c r="AE32" s="274"/>
      <c r="AF32" s="274"/>
      <c r="AG32" s="274"/>
      <c r="AH32" s="274"/>
    </row>
    <row r="33" spans="2:36" ht="13.5" thickBot="1" x14ac:dyDescent="0.25">
      <c r="B33" s="430" t="s">
        <v>548</v>
      </c>
      <c r="C33" s="452">
        <f>SUM(C5:C31)-C21</f>
        <v>262693.0798231301</v>
      </c>
      <c r="D33" s="452">
        <f t="shared" ref="D33:K33" si="9">SUM(D5:D31)-D21</f>
        <v>255549.73387782802</v>
      </c>
      <c r="E33" s="452">
        <f t="shared" si="9"/>
        <v>252489.89480594289</v>
      </c>
      <c r="F33" s="452">
        <f t="shared" si="9"/>
        <v>250075.8765220007</v>
      </c>
      <c r="G33" s="452">
        <f t="shared" si="9"/>
        <v>254346.56676289311</v>
      </c>
      <c r="H33" s="452">
        <f t="shared" si="9"/>
        <v>261902.36789773716</v>
      </c>
      <c r="I33" s="452">
        <f t="shared" si="9"/>
        <v>276801.54721860826</v>
      </c>
      <c r="J33" s="452">
        <f t="shared" si="9"/>
        <v>289036.41356119537</v>
      </c>
      <c r="K33" s="452">
        <f t="shared" si="9"/>
        <v>302282.62955691369</v>
      </c>
      <c r="L33" s="416">
        <v>306387.43280733872</v>
      </c>
      <c r="M33" s="416">
        <v>255872.62288744218</v>
      </c>
      <c r="N33" s="416">
        <v>256032.98776450963</v>
      </c>
      <c r="O33" s="416">
        <v>263645.04587278579</v>
      </c>
      <c r="P33" s="427">
        <v>266291.60723027459</v>
      </c>
      <c r="Q33" s="430" t="s">
        <v>548</v>
      </c>
      <c r="R33" s="437">
        <f>(D33-C33)/C33*100</f>
        <v>-2.7192745047230229</v>
      </c>
      <c r="S33" s="437">
        <f t="shared" si="2"/>
        <v>-1.1973556088099715</v>
      </c>
      <c r="T33" s="437">
        <f t="shared" si="3"/>
        <v>-0.95608510819711867</v>
      </c>
      <c r="U33" s="437">
        <f t="shared" si="4"/>
        <v>1.7077577814734517</v>
      </c>
      <c r="V33" s="437">
        <f t="shared" si="5"/>
        <v>2.9706715647896735</v>
      </c>
      <c r="W33" s="437">
        <f t="shared" si="6"/>
        <v>5.6888295590701423</v>
      </c>
      <c r="X33" s="437">
        <f t="shared" si="7"/>
        <v>4.4200859661107428</v>
      </c>
      <c r="Y33" s="438">
        <f t="shared" si="8"/>
        <v>4.5828883054950458</v>
      </c>
    </row>
    <row r="34" spans="2:36" x14ac:dyDescent="0.2">
      <c r="B34" s="420" t="s">
        <v>588</v>
      </c>
      <c r="C34" s="419">
        <f>SUM(C5:C7)+SUM(C9:C31)-C21</f>
        <v>244957.80875044994</v>
      </c>
      <c r="D34" s="419">
        <f t="shared" ref="D34:H34" si="10">SUM(D5:D7)+SUM(D9:D31)-D21</f>
        <v>239497.22932409597</v>
      </c>
      <c r="E34" s="419">
        <f t="shared" si="10"/>
        <v>237670.0343273746</v>
      </c>
      <c r="F34" s="419">
        <f t="shared" si="10"/>
        <v>234522.80779493146</v>
      </c>
      <c r="G34" s="419">
        <f t="shared" si="10"/>
        <v>235661.7460833565</v>
      </c>
      <c r="H34" s="419">
        <f t="shared" si="10"/>
        <v>243692.63235274507</v>
      </c>
      <c r="I34" s="419">
        <f>SUM(I5:I7)+SUM(I9:I31)</f>
        <v>253587.41180833449</v>
      </c>
      <c r="J34" s="419">
        <f t="shared" ref="J34:K34" si="11">SUM(J5:J7)+SUM(J9:J31)</f>
        <v>267504.68327932199</v>
      </c>
      <c r="K34" s="419">
        <f t="shared" si="11"/>
        <v>280500.6420503871</v>
      </c>
      <c r="L34" s="406"/>
      <c r="M34" s="406"/>
      <c r="N34" s="406"/>
      <c r="O34" s="406"/>
      <c r="P34" s="406"/>
      <c r="Q34" s="420" t="s">
        <v>588</v>
      </c>
      <c r="R34" s="439">
        <f>(D34-C34)/C34*100</f>
        <v>-2.2291918164229338</v>
      </c>
      <c r="S34" s="439">
        <f t="shared" ref="S34:Y36" si="12">(E34-D34)/D34*100</f>
        <v>-0.76292949270354582</v>
      </c>
      <c r="T34" s="439">
        <f t="shared" si="12"/>
        <v>-1.3241999738629404</v>
      </c>
      <c r="U34" s="439">
        <f t="shared" si="12"/>
        <v>0.48564073538678321</v>
      </c>
      <c r="V34" s="439">
        <f t="shared" si="12"/>
        <v>3.4078022431981605</v>
      </c>
      <c r="W34" s="439">
        <f t="shared" si="12"/>
        <v>4.060352321717601</v>
      </c>
      <c r="X34" s="439">
        <f t="shared" si="12"/>
        <v>5.4881554931072056</v>
      </c>
      <c r="Y34" s="439">
        <f t="shared" si="12"/>
        <v>4.8582172886652009</v>
      </c>
    </row>
    <row r="35" spans="2:36" x14ac:dyDescent="0.2">
      <c r="B35" s="320" t="s">
        <v>582</v>
      </c>
      <c r="C35" s="419">
        <f>C8+C32</f>
        <v>801497.21874972119</v>
      </c>
      <c r="D35" s="419">
        <f t="shared" ref="D35:K35" si="13">D8+D32</f>
        <v>757116.16922638053</v>
      </c>
      <c r="E35" s="419">
        <f t="shared" si="13"/>
        <v>711111.07006984891</v>
      </c>
      <c r="F35" s="419">
        <f t="shared" si="13"/>
        <v>675615.22298696579</v>
      </c>
      <c r="G35" s="419">
        <f t="shared" si="13"/>
        <v>659937.82067953655</v>
      </c>
      <c r="H35" s="419">
        <f t="shared" si="13"/>
        <v>669410.58151981479</v>
      </c>
      <c r="I35" s="419">
        <f t="shared" si="13"/>
        <v>649653.33920097991</v>
      </c>
      <c r="J35" s="419">
        <f t="shared" si="13"/>
        <v>663607.67587951536</v>
      </c>
      <c r="K35" s="419">
        <f t="shared" si="13"/>
        <v>706959.1861295253</v>
      </c>
      <c r="L35" s="406"/>
      <c r="M35" s="406"/>
      <c r="N35" s="406"/>
      <c r="O35" s="406"/>
      <c r="P35" s="406"/>
      <c r="Q35" s="420" t="s">
        <v>582</v>
      </c>
      <c r="R35" s="439">
        <f>(D35-C35)/C35*100</f>
        <v>-5.5372680634590274</v>
      </c>
      <c r="S35" s="439">
        <f t="shared" si="12"/>
        <v>-6.0763593522958992</v>
      </c>
      <c r="T35" s="439">
        <f t="shared" si="12"/>
        <v>-4.991603784117232</v>
      </c>
      <c r="U35" s="439">
        <f t="shared" si="12"/>
        <v>-2.3204631532897961</v>
      </c>
      <c r="V35" s="439">
        <f t="shared" si="12"/>
        <v>1.4354020247732058</v>
      </c>
      <c r="W35" s="439">
        <f t="shared" si="12"/>
        <v>-2.9514386034918174</v>
      </c>
      <c r="X35" s="439">
        <f t="shared" si="12"/>
        <v>2.147966590258449</v>
      </c>
      <c r="Y35" s="439">
        <f t="shared" si="12"/>
        <v>6.5327017492005091</v>
      </c>
    </row>
    <row r="36" spans="2:36" ht="13.5" thickBot="1" x14ac:dyDescent="0.25">
      <c r="B36" s="317" t="s">
        <v>583</v>
      </c>
      <c r="C36" s="418">
        <f>C34+C35</f>
        <v>1046455.0275001711</v>
      </c>
      <c r="D36" s="418">
        <f t="shared" ref="D36:K36" si="14">D34+D35</f>
        <v>996613.39855047653</v>
      </c>
      <c r="E36" s="418">
        <f t="shared" si="14"/>
        <v>948781.10439722356</v>
      </c>
      <c r="F36" s="418">
        <f t="shared" si="14"/>
        <v>910138.03078189725</v>
      </c>
      <c r="G36" s="418">
        <f t="shared" si="14"/>
        <v>895599.566762893</v>
      </c>
      <c r="H36" s="418">
        <f t="shared" si="14"/>
        <v>913103.21387255983</v>
      </c>
      <c r="I36" s="418">
        <f t="shared" si="14"/>
        <v>903240.75100931444</v>
      </c>
      <c r="J36" s="418">
        <f t="shared" si="14"/>
        <v>931112.35915883735</v>
      </c>
      <c r="K36" s="418">
        <f t="shared" si="14"/>
        <v>987459.82817991241</v>
      </c>
      <c r="Q36" s="420" t="s">
        <v>583</v>
      </c>
      <c r="R36" s="439">
        <f>(D36-C36)/C36*100</f>
        <v>-4.7629021448498339</v>
      </c>
      <c r="S36" s="439">
        <f t="shared" si="12"/>
        <v>-4.7994833526041898</v>
      </c>
      <c r="T36" s="439">
        <f t="shared" si="12"/>
        <v>-4.0729177084399142</v>
      </c>
      <c r="U36" s="439">
        <f t="shared" si="12"/>
        <v>-1.5973911129188063</v>
      </c>
      <c r="V36" s="439">
        <f t="shared" si="12"/>
        <v>1.9544054909420108</v>
      </c>
      <c r="W36" s="439">
        <f t="shared" si="12"/>
        <v>-1.0801038385811532</v>
      </c>
      <c r="X36" s="439">
        <f t="shared" si="12"/>
        <v>3.0857341321655558</v>
      </c>
      <c r="Y36" s="439">
        <f t="shared" si="12"/>
        <v>6.0516293728480957</v>
      </c>
    </row>
    <row r="37" spans="2:36" x14ac:dyDescent="0.2">
      <c r="C37" s="294"/>
      <c r="D37" s="294"/>
      <c r="E37" s="294"/>
      <c r="F37" s="294"/>
      <c r="G37" s="294"/>
      <c r="H37" s="294"/>
      <c r="I37" s="294"/>
      <c r="J37" s="294"/>
      <c r="K37" s="294"/>
      <c r="L37" s="318" t="s">
        <v>593</v>
      </c>
      <c r="AC37" s="198">
        <v>2012</v>
      </c>
      <c r="AD37" s="198">
        <v>2013</v>
      </c>
      <c r="AE37" s="198">
        <v>2014</v>
      </c>
      <c r="AF37" s="198">
        <v>2015</v>
      </c>
      <c r="AG37" s="198">
        <v>2016</v>
      </c>
      <c r="AH37" s="198">
        <v>2017</v>
      </c>
      <c r="AI37" s="198">
        <v>2018</v>
      </c>
      <c r="AJ37" s="198">
        <v>2019</v>
      </c>
    </row>
    <row r="38" spans="2:36" ht="13.5" thickBot="1" x14ac:dyDescent="0.25">
      <c r="B38" s="320" t="s">
        <v>588</v>
      </c>
      <c r="C38" s="313">
        <f>SUM(C40:C66)-C56</f>
        <v>245383.08161369959</v>
      </c>
      <c r="D38" s="313">
        <f t="shared" ref="D38:H38" si="15">SUM(D40:D66)-D56</f>
        <v>239924.1962790378</v>
      </c>
      <c r="E38" s="313">
        <f t="shared" si="15"/>
        <v>237768.85435252014</v>
      </c>
      <c r="F38" s="313">
        <f t="shared" si="15"/>
        <v>234571.32432305856</v>
      </c>
      <c r="G38" s="313">
        <f t="shared" si="15"/>
        <v>235335.70512629024</v>
      </c>
      <c r="H38" s="313">
        <f t="shared" si="15"/>
        <v>243113.59510277561</v>
      </c>
      <c r="I38" s="313">
        <f>SUM(I40:I66)</f>
        <v>253307.42661540711</v>
      </c>
      <c r="J38" s="313">
        <f t="shared" ref="J38:K38" si="16">SUM(J40:J66)</f>
        <v>266502.43678168929</v>
      </c>
      <c r="K38" s="313">
        <f t="shared" si="16"/>
        <v>277857.82729067886</v>
      </c>
      <c r="Q38" t="s">
        <v>595</v>
      </c>
      <c r="R38" t="s">
        <v>588</v>
      </c>
      <c r="S38" s="321">
        <f>SUM(S40:S66)-S56</f>
        <v>15525762.633087447</v>
      </c>
      <c r="T38" s="321">
        <f t="shared" ref="T38:W38" si="17">SUM(T40:T66)-T56</f>
        <v>15639852.083870808</v>
      </c>
      <c r="U38" s="321">
        <f t="shared" si="17"/>
        <v>15945402.994002039</v>
      </c>
      <c r="V38" s="321">
        <f t="shared" si="17"/>
        <v>16282203.460242966</v>
      </c>
      <c r="W38" s="321">
        <f t="shared" si="17"/>
        <v>16603483.096283382</v>
      </c>
      <c r="X38" s="321">
        <f>SUM(X40:X66)</f>
        <v>17058442.803192805</v>
      </c>
      <c r="Y38" s="321">
        <f t="shared" ref="Y38:Z38" si="18">SUM(Y40:Y66)</f>
        <v>17371699.109641246</v>
      </c>
      <c r="Z38" s="321">
        <f t="shared" si="18"/>
        <v>17568116.858770132</v>
      </c>
      <c r="AB38" s="307" t="s">
        <v>588</v>
      </c>
      <c r="AC38" s="308">
        <f>D38/S38*100</f>
        <v>1.5453295399977822</v>
      </c>
      <c r="AD38" s="308">
        <f t="shared" ref="AD38:AJ38" si="19">E38/T38*100</f>
        <v>1.5202755951747671</v>
      </c>
      <c r="AE38" s="308">
        <f t="shared" si="19"/>
        <v>1.4710905984081681</v>
      </c>
      <c r="AF38" s="308">
        <f t="shared" si="19"/>
        <v>1.4453553887894883</v>
      </c>
      <c r="AG38" s="308">
        <f t="shared" si="19"/>
        <v>1.4642324968379408</v>
      </c>
      <c r="AH38" s="308">
        <f t="shared" si="19"/>
        <v>1.4849387458039014</v>
      </c>
      <c r="AI38" s="308">
        <f t="shared" si="19"/>
        <v>1.5341184250294846</v>
      </c>
      <c r="AJ38" s="308">
        <f t="shared" si="19"/>
        <v>1.5816027951337894</v>
      </c>
    </row>
    <row r="39" spans="2:36" x14ac:dyDescent="0.2">
      <c r="B39" s="197" t="s">
        <v>518</v>
      </c>
      <c r="C39" s="198">
        <v>2011</v>
      </c>
      <c r="D39" s="198">
        <v>2012</v>
      </c>
      <c r="E39" s="198">
        <v>2013</v>
      </c>
      <c r="F39" s="198">
        <v>2014</v>
      </c>
      <c r="G39" s="198">
        <v>2015</v>
      </c>
      <c r="H39" s="198">
        <v>2016</v>
      </c>
      <c r="I39" s="198">
        <v>2017</v>
      </c>
      <c r="J39" s="198">
        <v>2018</v>
      </c>
      <c r="K39" s="198">
        <v>2019</v>
      </c>
      <c r="L39" s="198">
        <v>2020</v>
      </c>
      <c r="M39" s="198">
        <v>2021</v>
      </c>
      <c r="N39" s="198">
        <v>2022</v>
      </c>
      <c r="O39" s="198">
        <v>2023</v>
      </c>
      <c r="P39" s="198">
        <v>2024</v>
      </c>
      <c r="R39" s="197" t="s">
        <v>518</v>
      </c>
      <c r="S39" s="198">
        <v>2012</v>
      </c>
      <c r="T39" s="198">
        <v>2013</v>
      </c>
      <c r="U39" s="198">
        <v>2014</v>
      </c>
      <c r="V39" s="198">
        <v>2015</v>
      </c>
      <c r="W39" s="198">
        <v>2016</v>
      </c>
      <c r="X39" s="198">
        <v>2017</v>
      </c>
      <c r="Y39" s="198">
        <v>2018</v>
      </c>
      <c r="Z39" s="198">
        <v>2019</v>
      </c>
      <c r="AB39" s="307"/>
      <c r="AC39" s="308"/>
      <c r="AD39" s="308"/>
      <c r="AE39" s="308"/>
      <c r="AF39" s="308"/>
      <c r="AG39" s="308"/>
      <c r="AH39" s="308"/>
      <c r="AI39" s="308"/>
      <c r="AJ39" s="308"/>
    </row>
    <row r="40" spans="2:36" x14ac:dyDescent="0.2">
      <c r="B40" s="199" t="s">
        <v>519</v>
      </c>
      <c r="C40" s="200">
        <v>163.30289954554218</v>
      </c>
      <c r="D40" s="201">
        <v>161.15385066750383</v>
      </c>
      <c r="E40" s="201">
        <v>154.21949061630841</v>
      </c>
      <c r="F40" s="201">
        <v>149.99878745668832</v>
      </c>
      <c r="G40" s="201">
        <v>132.35178698643915</v>
      </c>
      <c r="H40" s="201">
        <v>129.83261688991897</v>
      </c>
      <c r="I40" s="201">
        <v>135.41274515222645</v>
      </c>
      <c r="J40" s="201">
        <v>148.4600302346451</v>
      </c>
      <c r="K40" s="201">
        <v>166.09130498547879</v>
      </c>
      <c r="L40" s="201">
        <v>193.10717932532606</v>
      </c>
      <c r="M40" s="264">
        <v>211.68419651911768</v>
      </c>
      <c r="N40" s="264">
        <v>258.4757199735613</v>
      </c>
      <c r="O40" s="264">
        <v>284.1016680571397</v>
      </c>
      <c r="P40" s="264">
        <v>319.39424040273514</v>
      </c>
      <c r="R40" s="199" t="s">
        <v>519</v>
      </c>
      <c r="S40" s="201">
        <v>10836.950644642668</v>
      </c>
      <c r="T40" s="201">
        <v>10945.537442366471</v>
      </c>
      <c r="U40" s="201">
        <v>11139.763061518524</v>
      </c>
      <c r="V40" s="201">
        <v>11386.92873734069</v>
      </c>
      <c r="W40" s="201">
        <v>11764.401932772267</v>
      </c>
      <c r="X40" s="201">
        <v>12213.930092601466</v>
      </c>
      <c r="Y40" s="201">
        <v>12710.093920008592</v>
      </c>
      <c r="Z40" s="201">
        <v>13192.211568518331</v>
      </c>
      <c r="AB40" s="199" t="s">
        <v>519</v>
      </c>
      <c r="AC40" s="274">
        <f>D40/S40*100</f>
        <v>1.4870774625809662</v>
      </c>
      <c r="AD40" s="274">
        <f t="shared" ref="AD40:AJ40" si="20">E40/T40*100</f>
        <v>1.4089713860863238</v>
      </c>
      <c r="AE40" s="274">
        <f t="shared" si="20"/>
        <v>1.3465168570312582</v>
      </c>
      <c r="AF40" s="274">
        <f t="shared" si="20"/>
        <v>1.1623132983385007</v>
      </c>
      <c r="AG40" s="274">
        <f t="shared" si="20"/>
        <v>1.1036057560073864</v>
      </c>
      <c r="AH40" s="274">
        <f t="shared" si="20"/>
        <v>1.1086746372836382</v>
      </c>
      <c r="AI40" s="274">
        <f t="shared" si="20"/>
        <v>1.1680482549458984</v>
      </c>
      <c r="AJ40" s="274">
        <f t="shared" si="20"/>
        <v>1.2590103192540989</v>
      </c>
    </row>
    <row r="41" spans="2:36" x14ac:dyDescent="0.2">
      <c r="B41" s="199" t="s">
        <v>520</v>
      </c>
      <c r="C41" s="202">
        <v>4598.5977675757294</v>
      </c>
      <c r="D41" s="202">
        <v>4586.1231196799072</v>
      </c>
      <c r="E41" s="202">
        <v>4472.2351680390875</v>
      </c>
      <c r="F41" s="202">
        <v>4383.2729285512196</v>
      </c>
      <c r="G41" s="202">
        <v>4202.3241685211888</v>
      </c>
      <c r="H41" s="202">
        <v>4191.9327440192083</v>
      </c>
      <c r="I41" s="202">
        <v>4213.6084563079703</v>
      </c>
      <c r="J41" s="202">
        <v>4345.0819296378768</v>
      </c>
      <c r="K41" s="202">
        <v>4494.2339480404335</v>
      </c>
      <c r="L41" s="202">
        <v>4482.2462738144368</v>
      </c>
      <c r="M41" s="202">
        <v>4788.597303789631</v>
      </c>
      <c r="N41" s="265">
        <v>4788.597303789631</v>
      </c>
      <c r="O41" s="265">
        <v>4788.597303789631</v>
      </c>
      <c r="P41" s="265">
        <v>4788.597303789631</v>
      </c>
      <c r="R41" s="199" t="s">
        <v>520</v>
      </c>
      <c r="S41" s="204">
        <v>441705.4661918403</v>
      </c>
      <c r="T41" s="204">
        <v>442594.41562781768</v>
      </c>
      <c r="U41" s="204">
        <v>448145.99200740224</v>
      </c>
      <c r="V41" s="204">
        <v>455938.46175684675</v>
      </c>
      <c r="W41" s="204">
        <v>462564.18537157081</v>
      </c>
      <c r="X41" s="204">
        <v>470586.51827173971</v>
      </c>
      <c r="Y41" s="204">
        <v>477352.77433406323</v>
      </c>
      <c r="Z41" s="204">
        <v>482909.56520937011</v>
      </c>
      <c r="AB41" s="199" t="s">
        <v>520</v>
      </c>
      <c r="AC41" s="274">
        <f t="shared" ref="AC41:AC66" si="21">D41/S41*100</f>
        <v>1.0382762883192562</v>
      </c>
      <c r="AD41" s="274">
        <f t="shared" ref="AD41:AD66" si="22">E41/T41*100</f>
        <v>1.0104590139699905</v>
      </c>
      <c r="AE41" s="274">
        <f t="shared" ref="AE41:AE66" si="23">F41/U41*100</f>
        <v>0.97809040061186558</v>
      </c>
      <c r="AF41" s="274">
        <f t="shared" ref="AF41:AF66" si="24">G41/V41*100</f>
        <v>0.92168670138697351</v>
      </c>
      <c r="AG41" s="274">
        <f t="shared" ref="AG41:AG66" si="25">H41/W41*100</f>
        <v>0.90623806956690611</v>
      </c>
      <c r="AH41" s="274">
        <f t="shared" ref="AH41:AH66" si="26">I41/X41*100</f>
        <v>0.89539506396883772</v>
      </c>
      <c r="AI41" s="274">
        <f t="shared" ref="AI41:AI66" si="27">J41/Y41*100</f>
        <v>0.91024545436015036</v>
      </c>
      <c r="AJ41" s="274">
        <f t="shared" ref="AJ41:AJ66" si="28">K41/Z41*100</f>
        <v>0.93065747125798071</v>
      </c>
    </row>
    <row r="42" spans="2:36" x14ac:dyDescent="0.2">
      <c r="B42" s="199" t="s">
        <v>521</v>
      </c>
      <c r="C42" s="203">
        <v>625.56818153874258</v>
      </c>
      <c r="D42" s="204">
        <v>635.2131835530397</v>
      </c>
      <c r="E42" s="204">
        <v>695.77489120927248</v>
      </c>
      <c r="F42" s="204">
        <v>638.10056375050499</v>
      </c>
      <c r="G42" s="204">
        <v>632.72176659487639</v>
      </c>
      <c r="H42" s="204">
        <v>657.28444642794057</v>
      </c>
      <c r="I42" s="204">
        <v>672.62388856762755</v>
      </c>
      <c r="J42" s="204">
        <v>824.07634342567815</v>
      </c>
      <c r="K42" s="204">
        <v>926.89428336272761</v>
      </c>
      <c r="L42" s="207">
        <v>988.66451119998203</v>
      </c>
      <c r="M42" s="207">
        <v>1044.5700368549319</v>
      </c>
      <c r="N42" s="207">
        <v>1036.7163111876091</v>
      </c>
      <c r="O42" s="207">
        <v>1148.6313674391645</v>
      </c>
      <c r="P42" s="266">
        <v>1265.1488857179202</v>
      </c>
      <c r="R42" s="199" t="s">
        <v>521</v>
      </c>
      <c r="S42" s="204">
        <v>47407.60383743787</v>
      </c>
      <c r="T42" s="204">
        <v>47641.7352094901</v>
      </c>
      <c r="U42" s="204">
        <v>48517.174836351325</v>
      </c>
      <c r="V42" s="204">
        <v>50201.31489458173</v>
      </c>
      <c r="W42" s="204">
        <v>52177.593637915736</v>
      </c>
      <c r="X42" s="204">
        <v>54166.242548040682</v>
      </c>
      <c r="Y42" s="204">
        <v>55835.139127736846</v>
      </c>
      <c r="Z42" s="204">
        <v>57669.182720488199</v>
      </c>
      <c r="AB42" s="199" t="s">
        <v>521</v>
      </c>
      <c r="AC42" s="274">
        <f t="shared" si="21"/>
        <v>1.3398972572653223</v>
      </c>
      <c r="AD42" s="274">
        <f t="shared" si="22"/>
        <v>1.4604314644498426</v>
      </c>
      <c r="AE42" s="274">
        <f t="shared" si="23"/>
        <v>1.3152055244412342</v>
      </c>
      <c r="AF42" s="274">
        <f t="shared" si="24"/>
        <v>1.2603689124946935</v>
      </c>
      <c r="AG42" s="274">
        <f t="shared" si="25"/>
        <v>1.2597063233485604</v>
      </c>
      <c r="AH42" s="274">
        <f t="shared" si="26"/>
        <v>1.241776901861098</v>
      </c>
      <c r="AI42" s="274">
        <f t="shared" si="27"/>
        <v>1.4759098952729346</v>
      </c>
      <c r="AJ42" s="274">
        <f t="shared" si="28"/>
        <v>1.6072610008281405</v>
      </c>
    </row>
    <row r="43" spans="2:36" x14ac:dyDescent="0.2">
      <c r="B43" s="199" t="s">
        <v>523</v>
      </c>
      <c r="C43" s="203">
        <v>794.66808721460166</v>
      </c>
      <c r="D43" s="204">
        <v>743.76399674767106</v>
      </c>
      <c r="E43" s="204">
        <v>707.21854012480821</v>
      </c>
      <c r="F43" s="204">
        <v>891.59686027388784</v>
      </c>
      <c r="G43" s="204">
        <v>883.22763607838181</v>
      </c>
      <c r="H43" s="204">
        <v>831.12482229655211</v>
      </c>
      <c r="I43" s="204">
        <v>883.27903531918798</v>
      </c>
      <c r="J43" s="204">
        <v>930.54042778004884</v>
      </c>
      <c r="K43" s="204">
        <v>970.38290977293764</v>
      </c>
      <c r="L43" s="204">
        <v>1001.0294727038206</v>
      </c>
      <c r="M43" s="204">
        <v>1036.7730170025955</v>
      </c>
      <c r="N43" s="267">
        <v>1043.2721929064594</v>
      </c>
      <c r="O43" s="267">
        <v>1082.3461362214287</v>
      </c>
      <c r="P43" s="267">
        <v>1116.6961325466152</v>
      </c>
      <c r="R43" s="199" t="s">
        <v>523</v>
      </c>
      <c r="S43" s="204">
        <v>48639.638258974563</v>
      </c>
      <c r="T43" s="204">
        <v>48400.444439340354</v>
      </c>
      <c r="U43" s="204">
        <v>48358.099848174148</v>
      </c>
      <c r="V43" s="204">
        <v>49518.979091586603</v>
      </c>
      <c r="W43" s="204">
        <v>51270.026588582543</v>
      </c>
      <c r="X43" s="204">
        <v>52767.810934040681</v>
      </c>
      <c r="Y43" s="204">
        <v>54155.514519739481</v>
      </c>
      <c r="Z43" s="204">
        <v>55585.532342058854</v>
      </c>
      <c r="AB43" s="199" t="s">
        <v>523</v>
      </c>
      <c r="AC43" s="274">
        <f t="shared" si="21"/>
        <v>1.5291314314214461</v>
      </c>
      <c r="AD43" s="274">
        <f t="shared" si="22"/>
        <v>1.4611819133420478</v>
      </c>
      <c r="AE43" s="274">
        <f t="shared" si="23"/>
        <v>1.843738407987823</v>
      </c>
      <c r="AF43" s="274">
        <f t="shared" si="24"/>
        <v>1.7836143884243452</v>
      </c>
      <c r="AG43" s="274">
        <f t="shared" si="25"/>
        <v>1.6210735152644478</v>
      </c>
      <c r="AH43" s="274">
        <f t="shared" si="26"/>
        <v>1.6738974380106071</v>
      </c>
      <c r="AI43" s="274">
        <f t="shared" si="27"/>
        <v>1.7182745580616179</v>
      </c>
      <c r="AJ43" s="274">
        <f t="shared" si="28"/>
        <v>1.7457472635171587</v>
      </c>
    </row>
    <row r="44" spans="2:36" x14ac:dyDescent="0.2">
      <c r="B44" s="199" t="s">
        <v>524</v>
      </c>
      <c r="C44" s="203">
        <v>1870.7679258830806</v>
      </c>
      <c r="D44" s="204">
        <v>1828.8332440958545</v>
      </c>
      <c r="E44" s="204">
        <v>1771.6336380141761</v>
      </c>
      <c r="F44" s="204">
        <v>1686.3210740723491</v>
      </c>
      <c r="G44" s="204">
        <v>1921.3965774870674</v>
      </c>
      <c r="H44" s="204">
        <v>1830.5313860014935</v>
      </c>
      <c r="I44" s="204">
        <v>2086.2627140036666</v>
      </c>
      <c r="J44" s="204">
        <v>2312.1411245722456</v>
      </c>
      <c r="K44" s="204">
        <v>2513.0285575036924</v>
      </c>
      <c r="L44" s="204">
        <v>2798.9050649608048</v>
      </c>
      <c r="M44" s="267">
        <v>3079.5481768552072</v>
      </c>
      <c r="N44" s="267"/>
      <c r="O44" s="267"/>
      <c r="P44" s="267"/>
      <c r="R44" s="199" t="s">
        <v>524</v>
      </c>
      <c r="S44" s="204">
        <v>173518.67146049481</v>
      </c>
      <c r="T44" s="204">
        <v>172676.96972662737</v>
      </c>
      <c r="U44" s="204">
        <v>177364.39935056283</v>
      </c>
      <c r="V44" s="204">
        <v>186911.40810000509</v>
      </c>
      <c r="W44" s="204">
        <v>191322.78246222212</v>
      </c>
      <c r="X44" s="204">
        <v>200014.98737359472</v>
      </c>
      <c r="Y44" s="204">
        <v>205765.85666046295</v>
      </c>
      <c r="Z44" s="204">
        <v>211047.62448587432</v>
      </c>
      <c r="AB44" s="199" t="s">
        <v>524</v>
      </c>
      <c r="AC44" s="274">
        <f t="shared" si="21"/>
        <v>1.0539691369826025</v>
      </c>
      <c r="AD44" s="274">
        <f t="shared" si="22"/>
        <v>1.0259814269493659</v>
      </c>
      <c r="AE44" s="274">
        <f t="shared" si="23"/>
        <v>0.95076637715741119</v>
      </c>
      <c r="AF44" s="274">
        <f t="shared" si="24"/>
        <v>1.0279718060114571</v>
      </c>
      <c r="AG44" s="274">
        <f t="shared" si="25"/>
        <v>0.95677648131787096</v>
      </c>
      <c r="AH44" s="274">
        <f t="shared" si="26"/>
        <v>1.0430531938623553</v>
      </c>
      <c r="AI44" s="274">
        <f t="shared" si="27"/>
        <v>1.1236757944674667</v>
      </c>
      <c r="AJ44" s="274">
        <f t="shared" si="28"/>
        <v>1.1907400349213089</v>
      </c>
    </row>
    <row r="45" spans="2:36" x14ac:dyDescent="0.2">
      <c r="B45" s="199" t="s">
        <v>525</v>
      </c>
      <c r="C45" s="203">
        <v>3778.9286485128446</v>
      </c>
      <c r="D45" s="204">
        <v>3897.9497197192973</v>
      </c>
      <c r="E45" s="204">
        <v>3571.6491015304905</v>
      </c>
      <c r="F45" s="205">
        <v>3398.930799141071</v>
      </c>
      <c r="G45" s="205">
        <v>3363.9884028386973</v>
      </c>
      <c r="H45" s="205">
        <v>3569.7717722062648</v>
      </c>
      <c r="I45" s="205">
        <v>3632.2882812197568</v>
      </c>
      <c r="J45" s="205">
        <v>4171.4575435614779</v>
      </c>
      <c r="K45" s="205">
        <v>4434.3688645205548</v>
      </c>
      <c r="L45" s="268">
        <v>4605.4699139554323</v>
      </c>
      <c r="M45" s="268">
        <v>4805.0878049627863</v>
      </c>
      <c r="N45" s="268">
        <v>4634.031904406319</v>
      </c>
      <c r="O45" s="268">
        <v>5033.2225375426233</v>
      </c>
      <c r="P45" s="269"/>
      <c r="R45" s="199" t="s">
        <v>525</v>
      </c>
      <c r="S45" s="204">
        <v>288340.58473697514</v>
      </c>
      <c r="T45" s="204">
        <v>291031.80951293744</v>
      </c>
      <c r="U45" s="204">
        <v>295744.86256032664</v>
      </c>
      <c r="V45" s="204">
        <v>302673.03799860214</v>
      </c>
      <c r="W45" s="204">
        <v>309936.22522380797</v>
      </c>
      <c r="X45" s="204">
        <v>316948.11441698327</v>
      </c>
      <c r="Y45" s="204">
        <v>321452.19661178568</v>
      </c>
      <c r="Z45" s="204">
        <v>328187.57645565964</v>
      </c>
      <c r="AB45" s="199" t="s">
        <v>525</v>
      </c>
      <c r="AC45" s="274">
        <f t="shared" si="21"/>
        <v>1.3518560778653532</v>
      </c>
      <c r="AD45" s="274">
        <f t="shared" si="22"/>
        <v>1.2272366747497123</v>
      </c>
      <c r="AE45" s="274">
        <f t="shared" si="23"/>
        <v>1.1492780532908666</v>
      </c>
      <c r="AF45" s="274">
        <f t="shared" si="24"/>
        <v>1.111426516574705</v>
      </c>
      <c r="AG45" s="274">
        <f t="shared" si="25"/>
        <v>1.1517762306192179</v>
      </c>
      <c r="AH45" s="274">
        <f t="shared" si="26"/>
        <v>1.1460198423648122</v>
      </c>
      <c r="AI45" s="274">
        <f t="shared" si="27"/>
        <v>1.2976914102718986</v>
      </c>
      <c r="AJ45" s="274">
        <f t="shared" si="28"/>
        <v>1.3511690212075009</v>
      </c>
    </row>
    <row r="46" spans="2:36" x14ac:dyDescent="0.2">
      <c r="B46" s="199" t="s">
        <v>526</v>
      </c>
      <c r="C46" s="203">
        <v>344.68893783485197</v>
      </c>
      <c r="D46" s="204">
        <v>405.72415402050279</v>
      </c>
      <c r="E46" s="204">
        <v>416.77089564518138</v>
      </c>
      <c r="F46" s="204">
        <v>432.41027089017359</v>
      </c>
      <c r="G46" s="204">
        <v>463.19286755579043</v>
      </c>
      <c r="H46" s="204">
        <v>491.47870357199184</v>
      </c>
      <c r="I46" s="204">
        <v>504.00816935480896</v>
      </c>
      <c r="J46" s="204">
        <v>516.95277280457617</v>
      </c>
      <c r="K46" s="204">
        <v>568.53173917491245</v>
      </c>
      <c r="L46" s="204">
        <v>566.97044369646983</v>
      </c>
      <c r="M46" s="204">
        <v>578.76896442510576</v>
      </c>
      <c r="N46" s="204">
        <v>591.10869066991245</v>
      </c>
      <c r="O46" s="204">
        <v>580.34294309811673</v>
      </c>
      <c r="P46" s="252">
        <v>589.68576394156582</v>
      </c>
      <c r="R46" s="199" t="s">
        <v>526</v>
      </c>
      <c r="S46" s="204">
        <v>21400.81740109267</v>
      </c>
      <c r="T46" s="204">
        <v>21827.753124001498</v>
      </c>
      <c r="U46" s="204">
        <v>22435.593242867129</v>
      </c>
      <c r="V46" s="204">
        <v>22898.078406959863</v>
      </c>
      <c r="W46" s="204">
        <v>23698.94212312836</v>
      </c>
      <c r="X46" s="204">
        <v>24823.071499645899</v>
      </c>
      <c r="Y46" s="204">
        <v>25795.505868887922</v>
      </c>
      <c r="Z46" s="204">
        <v>26631.396420975787</v>
      </c>
      <c r="AB46" s="199" t="s">
        <v>526</v>
      </c>
      <c r="AC46" s="274">
        <f t="shared" si="21"/>
        <v>1.8958348478772944</v>
      </c>
      <c r="AD46" s="274">
        <f t="shared" si="22"/>
        <v>1.9093623300462648</v>
      </c>
      <c r="AE46" s="274">
        <f t="shared" si="23"/>
        <v>1.9273404817483413</v>
      </c>
      <c r="AF46" s="274">
        <f t="shared" si="24"/>
        <v>2.022846019319259</v>
      </c>
      <c r="AG46" s="274">
        <f t="shared" si="25"/>
        <v>2.0738423724506507</v>
      </c>
      <c r="AH46" s="274">
        <f t="shared" si="26"/>
        <v>2.030402117489766</v>
      </c>
      <c r="AI46" s="274">
        <f t="shared" si="27"/>
        <v>2.0040420041852145</v>
      </c>
      <c r="AJ46" s="274">
        <f t="shared" si="28"/>
        <v>2.1348176047092959</v>
      </c>
    </row>
    <row r="47" spans="2:36" x14ac:dyDescent="0.2">
      <c r="B47" s="199" t="s">
        <v>527</v>
      </c>
      <c r="C47" s="203">
        <v>44215.338175437457</v>
      </c>
      <c r="D47" s="204">
        <v>44459.709427361668</v>
      </c>
      <c r="E47" s="204">
        <v>44452.632951957909</v>
      </c>
      <c r="F47" s="204">
        <v>43913.805801061848</v>
      </c>
      <c r="G47" s="204">
        <v>43474.176017356709</v>
      </c>
      <c r="H47" s="204">
        <v>44221.878678155059</v>
      </c>
      <c r="I47" s="204">
        <v>44923.349902089663</v>
      </c>
      <c r="J47" s="204">
        <v>46573.029834225432</v>
      </c>
      <c r="K47" s="206">
        <v>47705.493992822878</v>
      </c>
      <c r="L47" s="206">
        <v>48949.819388189309</v>
      </c>
      <c r="M47" s="206">
        <v>50167.799582543943</v>
      </c>
      <c r="N47" s="206">
        <v>51261.504416867581</v>
      </c>
      <c r="O47" s="206">
        <v>53441.61720606935</v>
      </c>
      <c r="P47" s="270">
        <v>55603.424255935461</v>
      </c>
      <c r="R47" s="199" t="s">
        <v>527</v>
      </c>
      <c r="S47" s="204">
        <v>2375454.6163580399</v>
      </c>
      <c r="T47" s="204">
        <v>2389505.1447705706</v>
      </c>
      <c r="U47" s="204">
        <v>2413253.9702176498</v>
      </c>
      <c r="V47" s="204">
        <v>2438044.8634353844</v>
      </c>
      <c r="W47" s="204">
        <v>2465156.5728183375</v>
      </c>
      <c r="X47" s="204">
        <v>2521683.9821126922</v>
      </c>
      <c r="Y47" s="204">
        <v>2561460.9091474013</v>
      </c>
      <c r="Z47" s="204">
        <v>2594669.2786885453</v>
      </c>
      <c r="AB47" s="199" t="s">
        <v>527</v>
      </c>
      <c r="AC47" s="274">
        <f t="shared" si="21"/>
        <v>1.8716295028833541</v>
      </c>
      <c r="AD47" s="274">
        <f t="shared" si="22"/>
        <v>1.8603279867064713</v>
      </c>
      <c r="AE47" s="274">
        <f t="shared" si="23"/>
        <v>1.819692678143664</v>
      </c>
      <c r="AF47" s="274">
        <f t="shared" si="24"/>
        <v>1.7831573433845018</v>
      </c>
      <c r="AG47" s="274">
        <f t="shared" si="25"/>
        <v>1.7938770772518333</v>
      </c>
      <c r="AH47" s="274">
        <f t="shared" si="26"/>
        <v>1.7814821452945278</v>
      </c>
      <c r="AI47" s="274">
        <f t="shared" si="27"/>
        <v>1.8182213778045735</v>
      </c>
      <c r="AJ47" s="274">
        <f t="shared" si="28"/>
        <v>1.8385963245741759</v>
      </c>
    </row>
    <row r="48" spans="2:36" x14ac:dyDescent="0.2">
      <c r="B48" s="199" t="s">
        <v>528</v>
      </c>
      <c r="C48" s="203">
        <v>41262.182498124537</v>
      </c>
      <c r="D48" s="204">
        <v>42443.418981513474</v>
      </c>
      <c r="E48" s="204">
        <v>39813.281812035122</v>
      </c>
      <c r="F48" s="204">
        <v>39303.907401555276</v>
      </c>
      <c r="G48" s="204">
        <v>39813.337055395918</v>
      </c>
      <c r="H48" s="204">
        <v>41137.863417050525</v>
      </c>
      <c r="I48" s="204">
        <v>43583.948902712633</v>
      </c>
      <c r="J48" s="204">
        <v>44340.69404922476</v>
      </c>
      <c r="K48" s="207">
        <v>49132.14048867111</v>
      </c>
      <c r="L48" s="207">
        <v>50533.352532483193</v>
      </c>
      <c r="M48" s="204"/>
      <c r="N48" s="269"/>
      <c r="O48" s="269"/>
      <c r="P48" s="271"/>
      <c r="R48" s="199" t="s">
        <v>528</v>
      </c>
      <c r="S48" s="204">
        <v>3238334.1288230713</v>
      </c>
      <c r="T48" s="204">
        <v>3257832.8062287858</v>
      </c>
      <c r="U48" s="204">
        <v>3328758.2742423993</v>
      </c>
      <c r="V48" s="204">
        <v>3378165.2815333768</v>
      </c>
      <c r="W48" s="204">
        <v>3451032.8488901872</v>
      </c>
      <c r="X48" s="204">
        <v>3535786.0642273729</v>
      </c>
      <c r="Y48" s="204">
        <v>3587135.1708615455</v>
      </c>
      <c r="Z48" s="204">
        <v>3613816.3615871826</v>
      </c>
      <c r="AB48" s="199" t="s">
        <v>528</v>
      </c>
      <c r="AC48" s="274">
        <f t="shared" si="21"/>
        <v>1.3106559512726677</v>
      </c>
      <c r="AD48" s="274">
        <f t="shared" si="22"/>
        <v>1.2220787308641026</v>
      </c>
      <c r="AE48" s="274">
        <f t="shared" si="23"/>
        <v>1.1807378056161364</v>
      </c>
      <c r="AF48" s="274">
        <f t="shared" si="24"/>
        <v>1.1785491157888024</v>
      </c>
      <c r="AG48" s="274">
        <f t="shared" si="25"/>
        <v>1.1920449679370624</v>
      </c>
      <c r="AH48" s="274">
        <f t="shared" si="26"/>
        <v>1.2326523186361513</v>
      </c>
      <c r="AI48" s="274">
        <f t="shared" si="27"/>
        <v>1.2361032394152898</v>
      </c>
      <c r="AJ48" s="274">
        <f t="shared" si="28"/>
        <v>1.3595638397932415</v>
      </c>
    </row>
    <row r="49" spans="2:36" x14ac:dyDescent="0.2">
      <c r="B49" s="199" t="s">
        <v>529</v>
      </c>
      <c r="C49" s="203">
        <v>5191.8568661556155</v>
      </c>
      <c r="D49" s="204">
        <v>4631.7200790077241</v>
      </c>
      <c r="E49" s="204">
        <v>4334.624910866447</v>
      </c>
      <c r="F49" s="204">
        <v>4352.9021935365172</v>
      </c>
      <c r="G49" s="204">
        <v>4517.3410050578195</v>
      </c>
      <c r="H49" s="204">
        <v>4652.4144626856814</v>
      </c>
      <c r="I49" s="204">
        <v>4655.4149925200027</v>
      </c>
      <c r="J49" s="204">
        <v>4521.7156894661248</v>
      </c>
      <c r="K49" s="204">
        <v>4624.2828443688995</v>
      </c>
      <c r="L49" s="204">
        <v>4568.5742588372877</v>
      </c>
      <c r="M49" s="204">
        <v>4508.252390487326</v>
      </c>
      <c r="N49" s="204">
        <v>4448.580058487285</v>
      </c>
      <c r="O49" s="204">
        <v>4384.5605921777187</v>
      </c>
      <c r="P49" s="252">
        <v>4322.5543882414504</v>
      </c>
      <c r="R49" s="199" t="s">
        <v>529</v>
      </c>
      <c r="S49" s="204">
        <v>202187.69495905953</v>
      </c>
      <c r="T49" s="204">
        <v>195721.22025460162</v>
      </c>
      <c r="U49" s="204">
        <v>197213.03833645754</v>
      </c>
      <c r="V49" s="204">
        <v>196272.73403334434</v>
      </c>
      <c r="W49" s="204">
        <v>195763.29248367803</v>
      </c>
      <c r="X49" s="204">
        <v>198599.16943327058</v>
      </c>
      <c r="Y49" s="204">
        <v>202431.5690614807</v>
      </c>
      <c r="Z49" s="204">
        <v>206760.91908606276</v>
      </c>
      <c r="AB49" s="199" t="s">
        <v>529</v>
      </c>
      <c r="AC49" s="274">
        <f t="shared" si="21"/>
        <v>2.2908021578393232</v>
      </c>
      <c r="AD49" s="274">
        <f t="shared" si="22"/>
        <v>2.2146933813450587</v>
      </c>
      <c r="AE49" s="274">
        <f t="shared" si="23"/>
        <v>2.2072081188213324</v>
      </c>
      <c r="AF49" s="274">
        <f t="shared" si="24"/>
        <v>2.3015631933319778</v>
      </c>
      <c r="AG49" s="274">
        <f t="shared" si="25"/>
        <v>2.3765509885228258</v>
      </c>
      <c r="AH49" s="274">
        <f t="shared" si="26"/>
        <v>2.3441261138225578</v>
      </c>
      <c r="AI49" s="274">
        <f t="shared" si="27"/>
        <v>2.2337008552716546</v>
      </c>
      <c r="AJ49" s="274">
        <f t="shared" si="28"/>
        <v>2.2365362200987677</v>
      </c>
    </row>
    <row r="50" spans="2:36" x14ac:dyDescent="0.2">
      <c r="B50" s="199" t="s">
        <v>530</v>
      </c>
      <c r="C50" s="203">
        <v>1186.9133682535376</v>
      </c>
      <c r="D50" s="204">
        <v>1156.1346831615926</v>
      </c>
      <c r="E50" s="204">
        <v>1081.3389012591967</v>
      </c>
      <c r="F50" s="204">
        <v>1027.1672787654982</v>
      </c>
      <c r="G50" s="204">
        <v>1132.4772949799972</v>
      </c>
      <c r="H50" s="204">
        <v>1286.1641940094146</v>
      </c>
      <c r="I50" s="204">
        <v>1378.2994052628185</v>
      </c>
      <c r="J50" s="204">
        <v>1585.1500283975377</v>
      </c>
      <c r="K50" s="204">
        <v>1739.4656884673891</v>
      </c>
      <c r="L50" s="204">
        <v>1773.6069582767557</v>
      </c>
      <c r="M50" s="204">
        <v>2038.729176764801</v>
      </c>
      <c r="N50" s="204">
        <v>2288.7822668879357</v>
      </c>
      <c r="O50" s="204">
        <v>2622.966884219351</v>
      </c>
      <c r="P50" s="252">
        <v>3162.3593396234414</v>
      </c>
      <c r="R50" s="199" t="s">
        <v>530</v>
      </c>
      <c r="S50" s="204">
        <v>111791.57478678314</v>
      </c>
      <c r="T50" s="204">
        <v>114229.45272532992</v>
      </c>
      <c r="U50" s="204">
        <v>118935.31167085654</v>
      </c>
      <c r="V50" s="204">
        <v>123074.09270314053</v>
      </c>
      <c r="W50" s="204">
        <v>125760.32084923524</v>
      </c>
      <c r="X50" s="204">
        <v>131245.57752213898</v>
      </c>
      <c r="Y50" s="204">
        <v>137783.94167549859</v>
      </c>
      <c r="Z50" s="204">
        <v>143225.76629849884</v>
      </c>
      <c r="AB50" s="199" t="s">
        <v>530</v>
      </c>
      <c r="AC50" s="274">
        <f t="shared" si="21"/>
        <v>1.0341876705526827</v>
      </c>
      <c r="AD50" s="274">
        <f t="shared" si="22"/>
        <v>0.94663755753021683</v>
      </c>
      <c r="AE50" s="274">
        <f t="shared" si="23"/>
        <v>0.86363525208400449</v>
      </c>
      <c r="AF50" s="274">
        <f t="shared" si="24"/>
        <v>0.92015896287090759</v>
      </c>
      <c r="AG50" s="274">
        <f t="shared" si="25"/>
        <v>1.0227106493719127</v>
      </c>
      <c r="AH50" s="274">
        <f t="shared" si="26"/>
        <v>1.050168265692855</v>
      </c>
      <c r="AI50" s="274">
        <f t="shared" si="27"/>
        <v>1.1504606481144215</v>
      </c>
      <c r="AJ50" s="274">
        <f t="shared" si="28"/>
        <v>1.2144921499963519</v>
      </c>
    </row>
    <row r="51" spans="2:36" x14ac:dyDescent="0.2">
      <c r="B51" s="199" t="s">
        <v>211</v>
      </c>
      <c r="C51" s="203">
        <v>0</v>
      </c>
      <c r="D51" s="203">
        <v>0</v>
      </c>
      <c r="E51" s="203">
        <v>0</v>
      </c>
      <c r="F51" s="203">
        <v>0</v>
      </c>
      <c r="G51" s="203">
        <v>0</v>
      </c>
      <c r="H51" s="203">
        <v>0</v>
      </c>
      <c r="I51" s="203">
        <v>0</v>
      </c>
      <c r="J51" s="203">
        <v>0</v>
      </c>
      <c r="K51" s="203">
        <v>0</v>
      </c>
      <c r="L51" s="203">
        <v>0</v>
      </c>
      <c r="M51" s="203">
        <v>0</v>
      </c>
      <c r="N51" s="203">
        <v>0</v>
      </c>
      <c r="O51" s="203">
        <v>0</v>
      </c>
      <c r="P51" s="203">
        <v>0</v>
      </c>
      <c r="R51" s="199" t="s">
        <v>211</v>
      </c>
      <c r="S51" s="204">
        <v>15616.495180458431</v>
      </c>
      <c r="T51" s="204">
        <v>16262.057838556751</v>
      </c>
      <c r="U51" s="204">
        <v>16600.735219946662</v>
      </c>
      <c r="V51" s="204">
        <v>17389.101643117858</v>
      </c>
      <c r="W51" s="204">
        <v>18541.483796686774</v>
      </c>
      <c r="X51" s="204">
        <v>19395.093160202065</v>
      </c>
      <c r="Y51" s="204">
        <v>20289.493239463456</v>
      </c>
      <c r="Z51" s="204">
        <v>20489.741152431361</v>
      </c>
      <c r="AB51" s="209" t="s">
        <v>211</v>
      </c>
      <c r="AC51" s="274">
        <f t="shared" si="21"/>
        <v>0</v>
      </c>
      <c r="AD51" s="274">
        <f t="shared" si="22"/>
        <v>0</v>
      </c>
      <c r="AE51" s="274">
        <f t="shared" si="23"/>
        <v>0</v>
      </c>
      <c r="AF51" s="274">
        <f t="shared" si="24"/>
        <v>0</v>
      </c>
      <c r="AG51" s="274">
        <f t="shared" si="25"/>
        <v>0</v>
      </c>
      <c r="AH51" s="274">
        <f t="shared" si="26"/>
        <v>0</v>
      </c>
      <c r="AI51" s="274">
        <f t="shared" si="27"/>
        <v>0</v>
      </c>
      <c r="AJ51" s="274">
        <f t="shared" si="28"/>
        <v>0</v>
      </c>
    </row>
    <row r="52" spans="2:36" x14ac:dyDescent="0.2">
      <c r="B52" s="199" t="s">
        <v>532</v>
      </c>
      <c r="C52" s="203">
        <v>26049.712019107279</v>
      </c>
      <c r="D52" s="204">
        <v>24273.02400263774</v>
      </c>
      <c r="E52" s="204">
        <v>23036.453804416858</v>
      </c>
      <c r="F52" s="204">
        <v>20777.45639598948</v>
      </c>
      <c r="G52" s="204">
        <v>19566.399571497699</v>
      </c>
      <c r="H52" s="204">
        <v>21924.828997292327</v>
      </c>
      <c r="I52" s="204">
        <v>22794.3369190306</v>
      </c>
      <c r="J52" s="207">
        <v>23058.429448494167</v>
      </c>
      <c r="K52" s="207">
        <v>23281.234720157001</v>
      </c>
      <c r="L52" s="207">
        <v>23915.622066525171</v>
      </c>
      <c r="M52" s="207">
        <v>24385.359423292328</v>
      </c>
      <c r="N52" s="207">
        <v>24494.777500331147</v>
      </c>
      <c r="O52" s="207">
        <v>24494.777500331151</v>
      </c>
      <c r="P52" s="207">
        <v>24494.777500331147</v>
      </c>
      <c r="R52" s="199" t="s">
        <v>532</v>
      </c>
      <c r="S52" s="204">
        <v>1845257.71038136</v>
      </c>
      <c r="T52" s="204">
        <v>1812997.0690640502</v>
      </c>
      <c r="U52" s="204">
        <v>1816469.9849759466</v>
      </c>
      <c r="V52" s="204">
        <v>1830993.2804248193</v>
      </c>
      <c r="W52" s="204">
        <v>1853554.8200751233</v>
      </c>
      <c r="X52" s="204">
        <v>1886022.6714524315</v>
      </c>
      <c r="Y52" s="204">
        <v>1899766.6641032526</v>
      </c>
      <c r="Z52" s="204">
        <v>1900542.6269685149</v>
      </c>
      <c r="AB52" s="199" t="s">
        <v>532</v>
      </c>
      <c r="AC52" s="274">
        <f>D52/S52*100</f>
        <v>1.315427317608727</v>
      </c>
      <c r="AD52" s="274">
        <f t="shared" si="22"/>
        <v>1.2706282981642822</v>
      </c>
      <c r="AE52" s="274">
        <f t="shared" si="23"/>
        <v>1.1438370337985304</v>
      </c>
      <c r="AF52" s="274">
        <f t="shared" si="24"/>
        <v>1.0686221397250559</v>
      </c>
      <c r="AG52" s="274">
        <f t="shared" si="25"/>
        <v>1.1828530108650215</v>
      </c>
      <c r="AH52" s="274">
        <f t="shared" si="26"/>
        <v>1.2085929434494345</v>
      </c>
      <c r="AI52" s="274">
        <f t="shared" si="27"/>
        <v>1.2137506086505863</v>
      </c>
      <c r="AJ52" s="274">
        <f t="shared" si="28"/>
        <v>1.2249782977660457</v>
      </c>
    </row>
    <row r="53" spans="2:36" x14ac:dyDescent="0.2">
      <c r="B53" s="199" t="s">
        <v>533</v>
      </c>
      <c r="C53" s="203">
        <v>244.79794862914292</v>
      </c>
      <c r="D53" s="204">
        <v>221.4671769622536</v>
      </c>
      <c r="E53" s="204">
        <v>239.06110436892246</v>
      </c>
      <c r="F53" s="204">
        <v>245.16225480586974</v>
      </c>
      <c r="G53" s="204">
        <v>281.41349533988131</v>
      </c>
      <c r="H53" s="204">
        <v>400.41248060228685</v>
      </c>
      <c r="I53" s="204">
        <v>501.05975202390124</v>
      </c>
      <c r="J53" s="204">
        <v>606.7445038188265</v>
      </c>
      <c r="K53" s="204">
        <v>621.98594544397224</v>
      </c>
      <c r="L53" s="204">
        <v>627.63667833203976</v>
      </c>
      <c r="M53" s="204">
        <v>647.10363719593829</v>
      </c>
      <c r="N53" s="208" t="s">
        <v>531</v>
      </c>
      <c r="O53" s="208" t="s">
        <v>531</v>
      </c>
      <c r="P53" s="253" t="s">
        <v>531</v>
      </c>
      <c r="R53" s="199" t="s">
        <v>533</v>
      </c>
      <c r="S53" s="204">
        <v>25106.518560309269</v>
      </c>
      <c r="T53" s="204">
        <v>25716.569666414249</v>
      </c>
      <c r="U53" s="204">
        <v>26194.446236665099</v>
      </c>
      <c r="V53" s="204">
        <v>26972.868938972257</v>
      </c>
      <c r="W53" s="204">
        <v>27529.68929715221</v>
      </c>
      <c r="X53" s="204">
        <v>28806.101701139745</v>
      </c>
      <c r="Y53" s="204">
        <v>30180.071139307594</v>
      </c>
      <c r="Z53" s="204">
        <v>30987.458615562755</v>
      </c>
      <c r="AB53" s="199" t="s">
        <v>533</v>
      </c>
      <c r="AC53" s="274">
        <f t="shared" si="21"/>
        <v>0.88211026323804853</v>
      </c>
      <c r="AD53" s="274">
        <f t="shared" si="22"/>
        <v>0.92959950518258838</v>
      </c>
      <c r="AE53" s="274">
        <f t="shared" si="23"/>
        <v>0.93593219185030641</v>
      </c>
      <c r="AF53" s="274">
        <f t="shared" si="24"/>
        <v>1.043320589947611</v>
      </c>
      <c r="AG53" s="274">
        <f t="shared" si="25"/>
        <v>1.4544751169556689</v>
      </c>
      <c r="AH53" s="274">
        <f t="shared" si="26"/>
        <v>1.7394222835923554</v>
      </c>
      <c r="AI53" s="274">
        <f t="shared" si="27"/>
        <v>2.0104144255265886</v>
      </c>
      <c r="AJ53" s="274">
        <f t="shared" si="28"/>
        <v>2.0072183174505112</v>
      </c>
    </row>
    <row r="54" spans="2:36" x14ac:dyDescent="0.2">
      <c r="B54" s="199" t="s">
        <v>534</v>
      </c>
      <c r="C54" s="203">
        <v>289.5911802831605</v>
      </c>
      <c r="D54" s="204">
        <v>286.99482152052752</v>
      </c>
      <c r="E54" s="204">
        <v>300.53844158612912</v>
      </c>
      <c r="F54" s="204">
        <v>358.10637497476955</v>
      </c>
      <c r="G54" s="204">
        <v>471.25356490278978</v>
      </c>
      <c r="H54" s="204">
        <v>628.51299947797202</v>
      </c>
      <c r="I54" s="204">
        <v>759.20157161768634</v>
      </c>
      <c r="J54" s="204">
        <v>907.31465707991629</v>
      </c>
      <c r="K54" s="204">
        <v>933.40367796520923</v>
      </c>
      <c r="L54" s="204">
        <v>975.57602196583423</v>
      </c>
      <c r="M54" s="204">
        <v>1010.3775892710001</v>
      </c>
      <c r="N54" s="204">
        <v>1048.1678469330084</v>
      </c>
      <c r="O54" s="204">
        <v>1084.7588775275262</v>
      </c>
      <c r="P54" s="252">
        <v>1119.4227944254035</v>
      </c>
      <c r="R54" s="199" t="s">
        <v>534</v>
      </c>
      <c r="S54" s="204">
        <v>37975.407988092011</v>
      </c>
      <c r="T54" s="204">
        <v>39304.006965179084</v>
      </c>
      <c r="U54" s="204">
        <v>40694.419845879551</v>
      </c>
      <c r="V54" s="204">
        <v>41516.705974795106</v>
      </c>
      <c r="W54" s="204">
        <v>42493.668383725904</v>
      </c>
      <c r="X54" s="204">
        <v>44252.884942982935</v>
      </c>
      <c r="Y54" s="204">
        <v>45777.730450215859</v>
      </c>
      <c r="Z54" s="204">
        <v>47034.17833893239</v>
      </c>
      <c r="AB54" s="199" t="s">
        <v>534</v>
      </c>
      <c r="AC54" s="274">
        <f t="shared" si="21"/>
        <v>0.75573861276360954</v>
      </c>
      <c r="AD54" s="274">
        <f t="shared" si="22"/>
        <v>0.76465089641467743</v>
      </c>
      <c r="AE54" s="274">
        <f t="shared" si="23"/>
        <v>0.8799888936395025</v>
      </c>
      <c r="AF54" s="274">
        <f t="shared" si="24"/>
        <v>1.135093822686436</v>
      </c>
      <c r="AG54" s="274">
        <f t="shared" si="25"/>
        <v>1.4790744677592438</v>
      </c>
      <c r="AH54" s="274">
        <f t="shared" si="26"/>
        <v>1.7155979154712058</v>
      </c>
      <c r="AI54" s="274">
        <f t="shared" si="27"/>
        <v>1.9820000864102207</v>
      </c>
      <c r="AJ54" s="274">
        <f t="shared" si="28"/>
        <v>1.9845221303517222</v>
      </c>
    </row>
    <row r="55" spans="2:36" x14ac:dyDescent="0.2">
      <c r="B55" s="199" t="s">
        <v>535</v>
      </c>
      <c r="C55" s="203">
        <v>197.04130397170033</v>
      </c>
      <c r="D55" s="204">
        <v>192.53283574500205</v>
      </c>
      <c r="E55" s="204">
        <v>199.6650181814145</v>
      </c>
      <c r="F55" s="204">
        <v>210.30159157622549</v>
      </c>
      <c r="G55" s="204">
        <v>249.40528049176973</v>
      </c>
      <c r="H55" s="204">
        <v>234.33818918703082</v>
      </c>
      <c r="I55" s="204">
        <v>310.23738290198969</v>
      </c>
      <c r="J55" s="204">
        <v>327.57209603686977</v>
      </c>
      <c r="K55" s="204">
        <v>344.74748816030615</v>
      </c>
      <c r="L55" s="204">
        <v>380.8553257810139</v>
      </c>
      <c r="M55" s="204">
        <v>412.61790194993773</v>
      </c>
      <c r="N55" s="204">
        <v>438.14000106259294</v>
      </c>
      <c r="O55" s="204">
        <v>451.98828793851811</v>
      </c>
      <c r="P55" s="252">
        <v>465.86571234048813</v>
      </c>
      <c r="R55" s="199" t="s">
        <v>535</v>
      </c>
      <c r="S55" s="204">
        <v>50880.643031131876</v>
      </c>
      <c r="T55" s="204">
        <v>52746.546929235905</v>
      </c>
      <c r="U55" s="204">
        <v>55018.091003670823</v>
      </c>
      <c r="V55" s="204">
        <v>57180.579568743793</v>
      </c>
      <c r="W55" s="204">
        <v>58556.913333406803</v>
      </c>
      <c r="X55" s="204">
        <v>59464.635587979159</v>
      </c>
      <c r="Y55" s="204">
        <v>61013.355734407618</v>
      </c>
      <c r="Z55" s="204">
        <v>62221.959989890514</v>
      </c>
      <c r="AB55" s="199" t="s">
        <v>535</v>
      </c>
      <c r="AC55" s="274">
        <f t="shared" si="21"/>
        <v>0.37840094832763554</v>
      </c>
      <c r="AD55" s="274">
        <f t="shared" si="22"/>
        <v>0.37853666221844351</v>
      </c>
      <c r="AE55" s="274">
        <f t="shared" si="23"/>
        <v>0.38224080068898447</v>
      </c>
      <c r="AF55" s="274">
        <f t="shared" si="24"/>
        <v>0.43617130566494</v>
      </c>
      <c r="AG55" s="274">
        <f t="shared" si="25"/>
        <v>0.40018876653004959</v>
      </c>
      <c r="AH55" s="274">
        <f t="shared" si="26"/>
        <v>0.52171745413790871</v>
      </c>
      <c r="AI55" s="274">
        <f t="shared" si="27"/>
        <v>0.53688588685860483</v>
      </c>
      <c r="AJ55" s="274">
        <f t="shared" si="28"/>
        <v>0.55406079817530474</v>
      </c>
    </row>
    <row r="56" spans="2:36" x14ac:dyDescent="0.2">
      <c r="B56" s="199" t="s">
        <v>536</v>
      </c>
      <c r="C56" s="203">
        <v>67.084998121684066</v>
      </c>
      <c r="D56" s="204">
        <v>61.646466968321747</v>
      </c>
      <c r="E56" s="204">
        <v>56.442415448988484</v>
      </c>
      <c r="F56" s="204">
        <v>58.977912858167933</v>
      </c>
      <c r="G56" s="204">
        <v>56.91217449510102</v>
      </c>
      <c r="H56" s="204">
        <v>59.378699694773694</v>
      </c>
      <c r="I56" s="204">
        <v>59.546128943843904</v>
      </c>
      <c r="J56" s="204">
        <v>70.69503935611074</v>
      </c>
      <c r="K56" s="204">
        <v>78.04175225144877</v>
      </c>
      <c r="L56" s="204">
        <v>81.7538971095601</v>
      </c>
      <c r="M56" s="204">
        <v>87.016168738341008</v>
      </c>
      <c r="N56" s="204">
        <v>93.100471689451211</v>
      </c>
      <c r="O56" s="204">
        <v>98.911496002614683</v>
      </c>
      <c r="P56" s="252">
        <v>104.97465327929903</v>
      </c>
      <c r="R56" s="199" t="s">
        <v>536</v>
      </c>
      <c r="S56" s="204">
        <v>3719.4868307822312</v>
      </c>
      <c r="T56" s="204">
        <v>3851.4906712529364</v>
      </c>
      <c r="U56" s="204">
        <v>3920.188470443768</v>
      </c>
      <c r="V56" s="204">
        <v>4053.0978512626766</v>
      </c>
      <c r="W56" s="204">
        <v>4172.6351035365369</v>
      </c>
      <c r="X56" s="204">
        <v>4369.4360451798366</v>
      </c>
      <c r="Y56" s="204">
        <v>4581.5446485993543</v>
      </c>
      <c r="Z56" s="204">
        <v>4715.5314327906653</v>
      </c>
      <c r="AB56" s="199" t="s">
        <v>536</v>
      </c>
      <c r="AC56" s="274">
        <f t="shared" si="21"/>
        <v>1.6573917256041772</v>
      </c>
      <c r="AD56" s="274">
        <f t="shared" si="22"/>
        <v>1.4654693537301775</v>
      </c>
      <c r="AE56" s="274">
        <f t="shared" si="23"/>
        <v>1.5044662597941774</v>
      </c>
      <c r="AF56" s="274">
        <f t="shared" si="24"/>
        <v>1.4041648285735553</v>
      </c>
      <c r="AG56" s="274">
        <f t="shared" si="25"/>
        <v>1.4230503799492793</v>
      </c>
      <c r="AH56" s="274">
        <f t="shared" si="26"/>
        <v>1.3627875160121061</v>
      </c>
      <c r="AI56" s="274">
        <f t="shared" si="27"/>
        <v>1.5430394065399593</v>
      </c>
      <c r="AJ56" s="274">
        <f t="shared" si="28"/>
        <v>1.654993787312397</v>
      </c>
    </row>
    <row r="57" spans="2:36" x14ac:dyDescent="0.2">
      <c r="B57" s="209" t="s">
        <v>537</v>
      </c>
      <c r="C57" s="210">
        <v>9446.5267909626382</v>
      </c>
      <c r="D57" s="210">
        <v>9177.7941652321497</v>
      </c>
      <c r="E57" s="210">
        <v>8629.0346423638421</v>
      </c>
      <c r="F57" s="210">
        <v>8645.7716108845361</v>
      </c>
      <c r="G57" s="210">
        <v>8668.2918181980076</v>
      </c>
      <c r="H57" s="210">
        <v>9052.6069578519528</v>
      </c>
      <c r="I57" s="210">
        <v>9249.0826302815549</v>
      </c>
      <c r="J57" s="210">
        <v>9985.3795303576117</v>
      </c>
      <c r="K57" s="210">
        <v>11360.119629159513</v>
      </c>
      <c r="L57" s="210">
        <v>11749.506275493241</v>
      </c>
      <c r="M57" s="210">
        <v>12171.44780783629</v>
      </c>
      <c r="N57" s="210">
        <v>11869.828180194363</v>
      </c>
      <c r="O57" s="210">
        <v>11677.362924221123</v>
      </c>
      <c r="P57" s="210">
        <v>11724.891886228883</v>
      </c>
      <c r="R57" s="199" t="s">
        <v>537</v>
      </c>
      <c r="S57" s="204">
        <v>740650.46484278701</v>
      </c>
      <c r="T57" s="204">
        <v>740029.44684202643</v>
      </c>
      <c r="U57" s="204">
        <v>750616.69479427824</v>
      </c>
      <c r="V57" s="204">
        <v>765339.25725516607</v>
      </c>
      <c r="W57" s="204">
        <v>781728.58767166652</v>
      </c>
      <c r="X57" s="204">
        <v>804877.03365001653</v>
      </c>
      <c r="Y57" s="204">
        <v>826033.78618306993</v>
      </c>
      <c r="Z57" s="204">
        <v>839605.67636135989</v>
      </c>
      <c r="AB57" s="199" t="s">
        <v>537</v>
      </c>
      <c r="AC57" s="274">
        <f t="shared" si="21"/>
        <v>1.2391532309616871</v>
      </c>
      <c r="AD57" s="274">
        <f t="shared" si="22"/>
        <v>1.1660393622425509</v>
      </c>
      <c r="AE57" s="274">
        <f t="shared" si="23"/>
        <v>1.1518224509053967</v>
      </c>
      <c r="AF57" s="274">
        <f t="shared" si="24"/>
        <v>1.1326077600260842</v>
      </c>
      <c r="AG57" s="274">
        <f t="shared" si="25"/>
        <v>1.1580242939323251</v>
      </c>
      <c r="AH57" s="274">
        <f t="shared" si="26"/>
        <v>1.1491298973133974</v>
      </c>
      <c r="AI57" s="274">
        <f t="shared" si="27"/>
        <v>1.2088342749874641</v>
      </c>
      <c r="AJ57" s="274">
        <f t="shared" si="28"/>
        <v>1.3530303509132309</v>
      </c>
    </row>
    <row r="58" spans="2:36" x14ac:dyDescent="0.2">
      <c r="B58" s="199" t="s">
        <v>538</v>
      </c>
      <c r="C58" s="203">
        <v>5557.4574075299597</v>
      </c>
      <c r="D58" s="204">
        <v>5579.59644585766</v>
      </c>
      <c r="E58" s="204">
        <v>5667.2551754783008</v>
      </c>
      <c r="F58" s="204">
        <v>5912.3415055193564</v>
      </c>
      <c r="G58" s="204">
        <v>5815.7972211575152</v>
      </c>
      <c r="H58" s="204">
        <v>6197.0087451651225</v>
      </c>
      <c r="I58" s="204">
        <v>6347.7873599009508</v>
      </c>
      <c r="J58" s="204">
        <v>6712.6796290938191</v>
      </c>
      <c r="K58" s="204">
        <v>7014.0195762854682</v>
      </c>
      <c r="L58" s="204">
        <v>6856.7098596263695</v>
      </c>
      <c r="M58" s="208" t="s">
        <v>531</v>
      </c>
      <c r="N58" s="208" t="s">
        <v>531</v>
      </c>
      <c r="O58" s="208" t="s">
        <v>531</v>
      </c>
      <c r="P58" s="253" t="s">
        <v>531</v>
      </c>
      <c r="R58" s="199" t="s">
        <v>538</v>
      </c>
      <c r="S58" s="204">
        <v>368004.87767525454</v>
      </c>
      <c r="T58" s="204">
        <v>371848.43865815247</v>
      </c>
      <c r="U58" s="204">
        <v>379192.75958729227</v>
      </c>
      <c r="V58" s="204">
        <v>386663.26340808085</v>
      </c>
      <c r="W58" s="204">
        <v>391254.38903732784</v>
      </c>
      <c r="X58" s="204">
        <v>399002.59556399169</v>
      </c>
      <c r="Y58" s="204">
        <v>404583.61719810212</v>
      </c>
      <c r="Z58" s="204">
        <v>411729.39457096462</v>
      </c>
      <c r="AB58" s="199" t="s">
        <v>538</v>
      </c>
      <c r="AC58" s="274">
        <f t="shared" si="21"/>
        <v>1.5161745901589294</v>
      </c>
      <c r="AD58" s="274">
        <f t="shared" si="22"/>
        <v>1.5240766361502245</v>
      </c>
      <c r="AE58" s="274">
        <f t="shared" si="23"/>
        <v>1.5591915605019095</v>
      </c>
      <c r="AF58" s="274">
        <f t="shared" si="24"/>
        <v>1.5040987266016985</v>
      </c>
      <c r="AG58" s="274">
        <f t="shared" si="25"/>
        <v>1.5838822307943219</v>
      </c>
      <c r="AH58" s="274">
        <f t="shared" si="26"/>
        <v>1.5909138011817516</v>
      </c>
      <c r="AI58" s="274">
        <f t="shared" si="27"/>
        <v>1.6591575495769502</v>
      </c>
      <c r="AJ58" s="274">
        <f t="shared" si="28"/>
        <v>1.7035508440183884</v>
      </c>
    </row>
    <row r="59" spans="2:36" x14ac:dyDescent="0.2">
      <c r="B59" s="199" t="s">
        <v>539</v>
      </c>
      <c r="C59" s="203">
        <v>7440.0361733081127</v>
      </c>
      <c r="D59" s="204">
        <v>7642.8359015435171</v>
      </c>
      <c r="E59" s="204">
        <v>7647.9608641197237</v>
      </c>
      <c r="F59" s="204">
        <v>8520.8615500020132</v>
      </c>
      <c r="G59" s="204">
        <v>10595.640029051598</v>
      </c>
      <c r="H59" s="204">
        <v>9806.9226478385499</v>
      </c>
      <c r="I59" s="204">
        <v>9742.2596991653936</v>
      </c>
      <c r="J59" s="204">
        <v>10969.630060034588</v>
      </c>
      <c r="K59" s="204">
        <v>11375.935642653089</v>
      </c>
      <c r="L59" s="204">
        <v>12250.75704947864</v>
      </c>
      <c r="M59" s="204">
        <v>13381.173867774663</v>
      </c>
      <c r="N59" s="204">
        <v>13888.609298293797</v>
      </c>
      <c r="O59" s="204">
        <v>14334.032910909706</v>
      </c>
      <c r="P59" s="252">
        <v>15480.903584410584</v>
      </c>
      <c r="R59" s="199" t="s">
        <v>539</v>
      </c>
      <c r="S59" s="204">
        <v>439038.30118013278</v>
      </c>
      <c r="T59" s="204">
        <v>445149.23761916597</v>
      </c>
      <c r="U59" s="204">
        <v>459921.27208396723</v>
      </c>
      <c r="V59" s="204">
        <v>477577.39753282932</v>
      </c>
      <c r="W59" s="204">
        <v>492203.67594355519</v>
      </c>
      <c r="X59" s="204">
        <v>515858.0046333762</v>
      </c>
      <c r="Y59" s="204">
        <v>542163.84091628203</v>
      </c>
      <c r="Z59" s="204">
        <v>565126.36818963685</v>
      </c>
      <c r="AB59" s="199" t="s">
        <v>539</v>
      </c>
      <c r="AC59" s="274">
        <f t="shared" si="21"/>
        <v>1.7408130181352317</v>
      </c>
      <c r="AD59" s="274">
        <f t="shared" si="22"/>
        <v>1.718066710621373</v>
      </c>
      <c r="AE59" s="274">
        <f t="shared" si="23"/>
        <v>1.8526782880454311</v>
      </c>
      <c r="AF59" s="274">
        <f t="shared" si="24"/>
        <v>2.2186225905557513</v>
      </c>
      <c r="AG59" s="274">
        <f t="shared" si="25"/>
        <v>1.9924521345840547</v>
      </c>
      <c r="AH59" s="274">
        <f t="shared" si="26"/>
        <v>1.8885545269553943</v>
      </c>
      <c r="AI59" s="274">
        <f t="shared" si="27"/>
        <v>2.0233053612530494</v>
      </c>
      <c r="AJ59" s="274">
        <f t="shared" si="28"/>
        <v>2.0129897104421994</v>
      </c>
    </row>
    <row r="60" spans="2:36" x14ac:dyDescent="0.2">
      <c r="B60" s="199" t="s">
        <v>540</v>
      </c>
      <c r="C60" s="203">
        <v>3050.638109051526</v>
      </c>
      <c r="D60" s="204">
        <v>2758.8667611976953</v>
      </c>
      <c r="E60" s="204">
        <v>2800.6139710119351</v>
      </c>
      <c r="F60" s="204">
        <v>2560.9109193370773</v>
      </c>
      <c r="G60" s="204">
        <v>2643.8303132381002</v>
      </c>
      <c r="H60" s="204">
        <v>2576.4948663662744</v>
      </c>
      <c r="I60" s="204">
        <v>2574.3549701136817</v>
      </c>
      <c r="J60" s="204">
        <v>2887.660765438693</v>
      </c>
      <c r="K60" s="207">
        <v>3063.6809857964236</v>
      </c>
      <c r="L60" s="207">
        <v>3202.2101200084435</v>
      </c>
      <c r="M60" s="207">
        <v>3330.0411245646637</v>
      </c>
      <c r="N60" s="207">
        <v>3436.4673343372783</v>
      </c>
      <c r="O60" s="207">
        <v>3638.4785014480367</v>
      </c>
      <c r="P60" s="207">
        <v>3844.3162578310062</v>
      </c>
      <c r="R60" s="199" t="s">
        <v>540</v>
      </c>
      <c r="S60" s="204">
        <v>196336.78279503566</v>
      </c>
      <c r="T60" s="204">
        <v>194117.87119644141</v>
      </c>
      <c r="U60" s="204">
        <v>195851.70928171137</v>
      </c>
      <c r="V60" s="204">
        <v>199420.25604968859</v>
      </c>
      <c r="W60" s="204">
        <v>203260.56420023003</v>
      </c>
      <c r="X60" s="204">
        <v>208941.79268904394</v>
      </c>
      <c r="Y60" s="204">
        <v>213402.35015076745</v>
      </c>
      <c r="Z60" s="204">
        <v>217257.23572045378</v>
      </c>
      <c r="AB60" s="199" t="s">
        <v>540</v>
      </c>
      <c r="AC60" s="274">
        <f t="shared" si="21"/>
        <v>1.4051706063034526</v>
      </c>
      <c r="AD60" s="274">
        <f t="shared" si="22"/>
        <v>1.4427388646652726</v>
      </c>
      <c r="AE60" s="274">
        <f t="shared" si="23"/>
        <v>1.3075764968961723</v>
      </c>
      <c r="AF60" s="274">
        <f t="shared" si="24"/>
        <v>1.3257581579773672</v>
      </c>
      <c r="AG60" s="274">
        <f t="shared" si="25"/>
        <v>1.2675822663899496</v>
      </c>
      <c r="AH60" s="274">
        <f t="shared" si="26"/>
        <v>1.2320919319118442</v>
      </c>
      <c r="AI60" s="274">
        <f t="shared" si="27"/>
        <v>1.3531532166344835</v>
      </c>
      <c r="AJ60" s="274">
        <f t="shared" si="28"/>
        <v>1.4101629230606987</v>
      </c>
    </row>
    <row r="61" spans="2:36" x14ac:dyDescent="0.2">
      <c r="B61" s="199" t="s">
        <v>541</v>
      </c>
      <c r="C61" s="203">
        <v>2033.4063633206608</v>
      </c>
      <c r="D61" s="204">
        <v>1962.1655386116104</v>
      </c>
      <c r="E61" s="204">
        <v>2126.7301755788558</v>
      </c>
      <c r="F61" s="204">
        <v>2309.0575505704437</v>
      </c>
      <c r="G61" s="204">
        <v>2580.6031462802671</v>
      </c>
      <c r="H61" s="204">
        <v>2616.5356381154565</v>
      </c>
      <c r="I61" s="204">
        <v>3437.6108246690278</v>
      </c>
      <c r="J61" s="204">
        <v>3778.6479246684275</v>
      </c>
      <c r="K61" s="204">
        <v>4367.8780175535276</v>
      </c>
      <c r="L61" s="204">
        <v>4431.625268251074</v>
      </c>
      <c r="M61" s="204">
        <v>4598.7770159513129</v>
      </c>
      <c r="N61" s="204">
        <v>4794.8693112505243</v>
      </c>
      <c r="O61" s="204">
        <v>4917.5257424421925</v>
      </c>
      <c r="P61" s="252">
        <v>5059.2353385782326</v>
      </c>
      <c r="R61" s="199" t="s">
        <v>541</v>
      </c>
      <c r="S61" s="204">
        <v>159992.61348788696</v>
      </c>
      <c r="T61" s="204">
        <v>165615.59834102332</v>
      </c>
      <c r="U61" s="204">
        <v>171264.44181554479</v>
      </c>
      <c r="V61" s="204">
        <v>177894.98210867922</v>
      </c>
      <c r="W61" s="204">
        <v>186435.36629554135</v>
      </c>
      <c r="X61" s="204">
        <v>199469.79853779153</v>
      </c>
      <c r="Y61" s="204">
        <v>207639.40674400597</v>
      </c>
      <c r="Z61" s="204">
        <v>214392.43371279017</v>
      </c>
      <c r="AB61" s="199" t="s">
        <v>541</v>
      </c>
      <c r="AC61" s="274">
        <f t="shared" si="21"/>
        <v>1.2264100797129398</v>
      </c>
      <c r="AD61" s="274">
        <f t="shared" si="22"/>
        <v>1.2841363958965093</v>
      </c>
      <c r="AE61" s="274">
        <f t="shared" si="23"/>
        <v>1.3482410745000672</v>
      </c>
      <c r="AF61" s="274">
        <f t="shared" si="24"/>
        <v>1.4506329047008928</v>
      </c>
      <c r="AG61" s="274">
        <f t="shared" si="25"/>
        <v>1.4034545537715564</v>
      </c>
      <c r="AH61" s="274">
        <f t="shared" si="26"/>
        <v>1.7233740896458258</v>
      </c>
      <c r="AI61" s="274">
        <f t="shared" si="27"/>
        <v>1.8198125220647732</v>
      </c>
      <c r="AJ61" s="274">
        <f t="shared" si="28"/>
        <v>2.0373284364153141</v>
      </c>
    </row>
    <row r="62" spans="2:36" x14ac:dyDescent="0.2">
      <c r="B62" s="199" t="s">
        <v>542</v>
      </c>
      <c r="C62" s="203">
        <v>862.44535915323252</v>
      </c>
      <c r="D62" s="204">
        <v>882.39813204103348</v>
      </c>
      <c r="E62" s="204">
        <v>806.2369431094794</v>
      </c>
      <c r="F62" s="204">
        <v>832.20586166924022</v>
      </c>
      <c r="G62" s="204">
        <v>986.47369697398926</v>
      </c>
      <c r="H62" s="204">
        <v>1010.826595239979</v>
      </c>
      <c r="I62" s="204">
        <v>1028.8260949244527</v>
      </c>
      <c r="J62" s="204">
        <v>1184.0770414576157</v>
      </c>
      <c r="K62" s="204">
        <v>1753.7950147938236</v>
      </c>
      <c r="L62" s="204">
        <v>1901.8002838727514</v>
      </c>
      <c r="M62" s="204">
        <v>2076.827909415771</v>
      </c>
      <c r="N62" s="207">
        <v>2201.5626115694399</v>
      </c>
      <c r="O62" s="207">
        <v>2271.777650545931</v>
      </c>
      <c r="P62" s="207">
        <v>2386.867685957232</v>
      </c>
      <c r="R62" s="199" t="s">
        <v>542</v>
      </c>
      <c r="S62" s="204">
        <v>80792.649256091492</v>
      </c>
      <c r="T62" s="204">
        <v>81996.982004247868</v>
      </c>
      <c r="U62" s="204">
        <v>84252.173724538923</v>
      </c>
      <c r="V62" s="204">
        <v>87769.595131562484</v>
      </c>
      <c r="W62" s="204">
        <v>90512.754926675872</v>
      </c>
      <c r="X62" s="204">
        <v>93398.610240155147</v>
      </c>
      <c r="Y62" s="204">
        <v>97236.405467637538</v>
      </c>
      <c r="Z62" s="204">
        <v>100644.0218622489</v>
      </c>
      <c r="AB62" s="199" t="s">
        <v>542</v>
      </c>
      <c r="AC62" s="274">
        <f t="shared" si="21"/>
        <v>1.0921762563374584</v>
      </c>
      <c r="AD62" s="274">
        <f t="shared" si="22"/>
        <v>0.98325197269786369</v>
      </c>
      <c r="AE62" s="274">
        <f t="shared" si="23"/>
        <v>0.98775595320557941</v>
      </c>
      <c r="AF62" s="274">
        <f t="shared" si="24"/>
        <v>1.1239355673172602</v>
      </c>
      <c r="AG62" s="274">
        <f t="shared" si="25"/>
        <v>1.1167780674213781</v>
      </c>
      <c r="AH62" s="274">
        <f t="shared" si="26"/>
        <v>1.1015432588119245</v>
      </c>
      <c r="AI62" s="274">
        <f t="shared" si="27"/>
        <v>1.2177301657368476</v>
      </c>
      <c r="AJ62" s="274">
        <f t="shared" si="28"/>
        <v>1.7425724671399123</v>
      </c>
    </row>
    <row r="63" spans="2:36" x14ac:dyDescent="0.2">
      <c r="B63" s="199" t="s">
        <v>543</v>
      </c>
      <c r="C63" s="203">
        <v>551.94018152766705</v>
      </c>
      <c r="D63" s="204">
        <v>485.29579311841445</v>
      </c>
      <c r="E63" s="204">
        <v>430.99179102035509</v>
      </c>
      <c r="F63" s="204">
        <v>410.5836823517181</v>
      </c>
      <c r="G63" s="204">
        <v>400.78993873935696</v>
      </c>
      <c r="H63" s="204">
        <v>447.09945399163303</v>
      </c>
      <c r="I63" s="204">
        <v>457.56175854790115</v>
      </c>
      <c r="J63" s="204">
        <v>493.6156022406339</v>
      </c>
      <c r="K63" s="207">
        <v>525.46957693969159</v>
      </c>
      <c r="L63" s="207">
        <v>598.44599597050296</v>
      </c>
      <c r="M63" s="207">
        <v>674.21661655115815</v>
      </c>
      <c r="N63" s="207">
        <v>751.08627214166415</v>
      </c>
      <c r="O63" s="207">
        <v>807.39703172483235</v>
      </c>
      <c r="P63" s="207">
        <v>885.31099760413088</v>
      </c>
      <c r="R63" s="199" t="s">
        <v>543</v>
      </c>
      <c r="S63" s="204">
        <v>41392.075988112971</v>
      </c>
      <c r="T63" s="204">
        <v>40923.494969166051</v>
      </c>
      <c r="U63" s="204">
        <v>42130.969337648647</v>
      </c>
      <c r="V63" s="204">
        <v>43102.044269883998</v>
      </c>
      <c r="W63" s="204">
        <v>44424.452547841858</v>
      </c>
      <c r="X63" s="204">
        <v>46592.604647382199</v>
      </c>
      <c r="Y63" s="204">
        <v>48683.317550717642</v>
      </c>
      <c r="Z63" s="204">
        <v>50327.03728573976</v>
      </c>
      <c r="AB63" s="199" t="s">
        <v>543</v>
      </c>
      <c r="AC63" s="274">
        <f t="shared" si="21"/>
        <v>1.1724364664816096</v>
      </c>
      <c r="AD63" s="274">
        <f t="shared" si="22"/>
        <v>1.0531646706741136</v>
      </c>
      <c r="AE63" s="274">
        <f t="shared" si="23"/>
        <v>0.97454126692693133</v>
      </c>
      <c r="AF63" s="274">
        <f t="shared" si="24"/>
        <v>0.92986294624404742</v>
      </c>
      <c r="AG63" s="274">
        <f t="shared" si="25"/>
        <v>1.0064264798989699</v>
      </c>
      <c r="AH63" s="274">
        <f t="shared" si="26"/>
        <v>0.98204803532830443</v>
      </c>
      <c r="AI63" s="274">
        <f t="shared" si="27"/>
        <v>1.0139317266667205</v>
      </c>
      <c r="AJ63" s="274">
        <f t="shared" si="28"/>
        <v>1.0441098965477631</v>
      </c>
    </row>
    <row r="64" spans="2:36" s="367" customFormat="1" x14ac:dyDescent="0.2">
      <c r="B64" s="363" t="s">
        <v>544</v>
      </c>
      <c r="C64" s="364">
        <v>11239.095845508036</v>
      </c>
      <c r="D64" s="365">
        <v>12089.362708157161</v>
      </c>
      <c r="E64" s="365">
        <v>10563.790524944814</v>
      </c>
      <c r="F64" s="365">
        <v>10598.83111502742</v>
      </c>
      <c r="G64" s="365">
        <v>11090.45706349713</v>
      </c>
      <c r="H64" s="365">
        <v>9967.8899177898893</v>
      </c>
      <c r="I64" s="365">
        <v>11499.899408970065</v>
      </c>
      <c r="J64" s="365">
        <v>12082.408870080968</v>
      </c>
      <c r="K64" s="365">
        <v>12336.318624488636</v>
      </c>
      <c r="L64" s="267">
        <v>13656.715984549704</v>
      </c>
      <c r="M64" s="267">
        <v>15460.620012409248</v>
      </c>
      <c r="N64" s="267">
        <v>17727.998137644216</v>
      </c>
      <c r="O64" s="267">
        <v>20046.555137492243</v>
      </c>
      <c r="P64" s="267">
        <v>22544.802982367386</v>
      </c>
      <c r="R64" s="363" t="s">
        <v>544</v>
      </c>
      <c r="S64" s="365">
        <v>1160971.7895315588</v>
      </c>
      <c r="T64" s="365">
        <v>1141169.0356649063</v>
      </c>
      <c r="U64" s="365">
        <v>1156917.1368407623</v>
      </c>
      <c r="V64" s="365">
        <v>1199084.183705078</v>
      </c>
      <c r="W64" s="365">
        <v>1237125.0514805235</v>
      </c>
      <c r="X64" s="365">
        <v>1273981.2632878758</v>
      </c>
      <c r="Y64" s="365">
        <v>1306873.3480019935</v>
      </c>
      <c r="Z64" s="365">
        <v>1335803.6350536046</v>
      </c>
      <c r="AB64" s="363" t="s">
        <v>544</v>
      </c>
      <c r="AC64" s="366">
        <f t="shared" si="21"/>
        <v>1.041314079908445</v>
      </c>
      <c r="AD64" s="366">
        <f t="shared" si="22"/>
        <v>0.92569901520240461</v>
      </c>
      <c r="AE64" s="366">
        <f t="shared" si="23"/>
        <v>0.91612707405908533</v>
      </c>
      <c r="AF64" s="366">
        <f t="shared" si="24"/>
        <v>0.92491062881243835</v>
      </c>
      <c r="AG64" s="366">
        <f t="shared" si="25"/>
        <v>0.8057301811050438</v>
      </c>
      <c r="AH64" s="366">
        <f>I64/X64*100</f>
        <v>0.9026741397507887</v>
      </c>
      <c r="AI64" s="366">
        <f t="shared" si="27"/>
        <v>0.92452791148836999</v>
      </c>
      <c r="AJ64" s="366">
        <f>K64/Z64*100</f>
        <v>0.92351288024407807</v>
      </c>
    </row>
    <row r="65" spans="2:36" x14ac:dyDescent="0.2">
      <c r="B65" s="199" t="s">
        <v>545</v>
      </c>
      <c r="C65" s="203">
        <v>11086.482384270032</v>
      </c>
      <c r="D65" s="204">
        <v>11293.592251647329</v>
      </c>
      <c r="E65" s="204">
        <v>11696.188791444585</v>
      </c>
      <c r="F65" s="204">
        <v>11784.41711265035</v>
      </c>
      <c r="G65" s="204">
        <v>11956.601505588691</v>
      </c>
      <c r="H65" s="204">
        <v>12992.944430277605</v>
      </c>
      <c r="I65" s="204">
        <v>14520.189588504121</v>
      </c>
      <c r="J65" s="218">
        <v>18041.931389094825</v>
      </c>
      <c r="K65" s="368">
        <v>17999.515400287331</v>
      </c>
      <c r="L65" s="368">
        <v>18118.273196765287</v>
      </c>
      <c r="M65" s="368">
        <v>17304.10943537694</v>
      </c>
      <c r="N65" s="368">
        <v>16320.996154685154</v>
      </c>
      <c r="O65" s="368">
        <v>15369.185598954011</v>
      </c>
      <c r="P65" s="368">
        <v>14550.628478557986</v>
      </c>
      <c r="R65" s="199" t="s">
        <v>545</v>
      </c>
      <c r="S65" s="204">
        <v>710335.84430668305</v>
      </c>
      <c r="T65" s="204">
        <v>770652.65857391409</v>
      </c>
      <c r="U65" s="204">
        <v>810469.89783722546</v>
      </c>
      <c r="V65" s="204">
        <v>859794.17700597772</v>
      </c>
      <c r="W65" s="204">
        <v>887168.57521893992</v>
      </c>
      <c r="X65" s="204">
        <v>953184.50337486749</v>
      </c>
      <c r="Y65" s="204">
        <v>977649.15666733321</v>
      </c>
      <c r="Z65" s="204">
        <v>952472.26156772114</v>
      </c>
      <c r="AB65" s="199" t="s">
        <v>545</v>
      </c>
      <c r="AC65" s="274">
        <f t="shared" si="21"/>
        <v>1.5898947437560804</v>
      </c>
      <c r="AD65" s="274">
        <f t="shared" si="22"/>
        <v>1.5176991425797814</v>
      </c>
      <c r="AE65" s="274">
        <f t="shared" si="23"/>
        <v>1.4540228013523493</v>
      </c>
      <c r="AF65" s="274">
        <f t="shared" si="24"/>
        <v>1.3906353200977264</v>
      </c>
      <c r="AG65" s="274">
        <f t="shared" si="25"/>
        <v>1.4645406513718253</v>
      </c>
      <c r="AH65" s="274">
        <f t="shared" si="26"/>
        <v>1.5233346258876006</v>
      </c>
      <c r="AI65" s="274">
        <f t="shared" si="27"/>
        <v>1.8454402856130105</v>
      </c>
      <c r="AJ65" s="274">
        <f t="shared" si="28"/>
        <v>1.8897679361980619</v>
      </c>
    </row>
    <row r="66" spans="2:36" x14ac:dyDescent="0.2">
      <c r="B66" s="199" t="s">
        <v>546</v>
      </c>
      <c r="C66" s="211">
        <v>63301.097190999921</v>
      </c>
      <c r="D66" s="211">
        <v>58128.525305237439</v>
      </c>
      <c r="E66" s="211">
        <v>62152.95280359692</v>
      </c>
      <c r="F66" s="211">
        <v>61226.902838645037</v>
      </c>
      <c r="G66" s="211">
        <v>59492.213902480587</v>
      </c>
      <c r="H66" s="211">
        <v>62256.895940265465</v>
      </c>
      <c r="I66" s="211">
        <v>63356.976033301602</v>
      </c>
      <c r="J66" s="211">
        <v>65126.350451105827</v>
      </c>
      <c r="K66" s="211">
        <v>65526.766617052461</v>
      </c>
      <c r="L66" s="211">
        <v>66062.897263463674</v>
      </c>
      <c r="M66" s="206">
        <v>66357.371039860373</v>
      </c>
      <c r="N66" s="206">
        <v>66668.48794184289</v>
      </c>
      <c r="O66" s="206">
        <v>66846.882975516142</v>
      </c>
      <c r="P66" s="206">
        <v>67311.812370190397</v>
      </c>
      <c r="R66" s="199" t="s">
        <v>546</v>
      </c>
      <c r="S66" s="204">
        <v>2693792.7114241384</v>
      </c>
      <c r="T66" s="204">
        <v>2748915.7804764593</v>
      </c>
      <c r="U66" s="204">
        <v>2829941.7820423944</v>
      </c>
      <c r="V66" s="204">
        <v>2896420.5865343991</v>
      </c>
      <c r="W66" s="204">
        <v>2948245.9116935446</v>
      </c>
      <c r="X66" s="204">
        <v>3001990.3052462689</v>
      </c>
      <c r="Y66" s="204">
        <v>3043946.3496574801</v>
      </c>
      <c r="Z66" s="204">
        <v>3081071.8830842567</v>
      </c>
      <c r="AB66" s="199" t="s">
        <v>546</v>
      </c>
      <c r="AC66" s="274">
        <f t="shared" si="21"/>
        <v>2.1578692769758963</v>
      </c>
      <c r="AD66" s="274">
        <f t="shared" si="22"/>
        <v>2.2609987997822247</v>
      </c>
      <c r="AE66" s="274">
        <f t="shared" si="23"/>
        <v>2.1635393076693274</v>
      </c>
      <c r="AF66" s="274">
        <f t="shared" si="24"/>
        <v>2.0539908526773631</v>
      </c>
      <c r="AG66" s="274">
        <f t="shared" si="25"/>
        <v>2.1116588576732251</v>
      </c>
      <c r="AH66" s="274">
        <f t="shared" si="26"/>
        <v>2.1104990220181308</v>
      </c>
      <c r="AI66" s="274">
        <f t="shared" si="27"/>
        <v>2.1395367384985011</v>
      </c>
      <c r="AJ66" s="274">
        <f t="shared" si="28"/>
        <v>2.1267522830872081</v>
      </c>
    </row>
    <row r="67" spans="2:36" x14ac:dyDescent="0.2">
      <c r="B67" s="322" t="s">
        <v>582</v>
      </c>
      <c r="C67" s="323">
        <f>SUM(C68:C69)</f>
        <v>801497.21874972119</v>
      </c>
      <c r="D67" s="323">
        <f t="shared" ref="D67:P67" si="29">SUM(D68:D69)</f>
        <v>757116.16922638041</v>
      </c>
      <c r="E67" s="323">
        <f t="shared" si="29"/>
        <v>711111.07006984868</v>
      </c>
      <c r="F67" s="323">
        <f t="shared" si="29"/>
        <v>675615.22298696579</v>
      </c>
      <c r="G67" s="323">
        <f t="shared" si="29"/>
        <v>659937.82067953655</v>
      </c>
      <c r="H67" s="323">
        <f t="shared" si="29"/>
        <v>669410.58151981479</v>
      </c>
      <c r="I67" s="323">
        <f t="shared" si="29"/>
        <v>649653.33879091451</v>
      </c>
      <c r="J67" s="323">
        <f t="shared" si="29"/>
        <v>663287.94890671934</v>
      </c>
      <c r="K67" s="323">
        <f t="shared" si="29"/>
        <v>706375.70458714955</v>
      </c>
      <c r="L67" s="323">
        <f t="shared" si="29"/>
        <v>740331.24257505359</v>
      </c>
      <c r="M67" s="323">
        <f t="shared" si="29"/>
        <v>735905.72244914318</v>
      </c>
      <c r="N67" s="323">
        <f t="shared" si="29"/>
        <v>739164.88144658995</v>
      </c>
      <c r="O67" s="323">
        <f t="shared" si="29"/>
        <v>737009.24722826073</v>
      </c>
      <c r="P67" s="323">
        <f t="shared" si="29"/>
        <v>713509.94367299334</v>
      </c>
      <c r="R67" s="322" t="s">
        <v>582</v>
      </c>
      <c r="S67" s="323">
        <f t="shared" ref="S67" si="30">SUM(S68:S69)</f>
        <v>18440792.662352894</v>
      </c>
      <c r="T67" s="323">
        <f t="shared" ref="T67" si="31">SUM(T68:T69)</f>
        <v>18787652.99737557</v>
      </c>
      <c r="U67" s="323">
        <f t="shared" ref="U67" si="32">SUM(U68:U69)</f>
        <v>19254577.731251083</v>
      </c>
      <c r="V67" s="323">
        <f t="shared" ref="V67" si="33">SUM(V68:V69)</f>
        <v>19775423.679015245</v>
      </c>
      <c r="W67" s="323">
        <f t="shared" ref="W67" si="34">SUM(W68:W69)</f>
        <v>20078187.656004433</v>
      </c>
      <c r="X67" s="323">
        <f t="shared" ref="X67" si="35">SUM(X68:X69)</f>
        <v>20535305.11278411</v>
      </c>
      <c r="Y67" s="323">
        <f t="shared" ref="Y67" si="36">SUM(Y68:Y69)</f>
        <v>21105460.715023767</v>
      </c>
      <c r="Z67" s="323">
        <f t="shared" ref="Z67" si="37">SUM(Z68:Z69)</f>
        <v>21675045.522215582</v>
      </c>
      <c r="AB67" s="322" t="s">
        <v>582</v>
      </c>
      <c r="AC67" s="308">
        <f>D67/S67*100</f>
        <v>4.105659572714802</v>
      </c>
      <c r="AD67" s="308">
        <f t="shared" ref="AD67:AJ69" si="38">E67/T67*100</f>
        <v>3.7849915056935699</v>
      </c>
      <c r="AE67" s="308">
        <f t="shared" si="38"/>
        <v>3.5088550495210842</v>
      </c>
      <c r="AF67" s="308">
        <f t="shared" si="38"/>
        <v>3.3371614757353174</v>
      </c>
      <c r="AG67" s="308">
        <f t="shared" si="38"/>
        <v>3.3340189512554228</v>
      </c>
      <c r="AH67" s="308">
        <f t="shared" si="38"/>
        <v>3.1635923363343523</v>
      </c>
      <c r="AI67" s="308">
        <f t="shared" si="38"/>
        <v>3.1427314374358231</v>
      </c>
      <c r="AJ67" s="308">
        <f t="shared" si="38"/>
        <v>3.2589352758828496</v>
      </c>
    </row>
    <row r="68" spans="2:36" x14ac:dyDescent="0.2">
      <c r="B68" s="199" t="s">
        <v>522</v>
      </c>
      <c r="C68" s="203">
        <v>17735.271072680116</v>
      </c>
      <c r="D68" s="204">
        <v>16052.504553732093</v>
      </c>
      <c r="E68" s="204">
        <v>14819.860478568313</v>
      </c>
      <c r="F68" s="204">
        <v>15553.068727069198</v>
      </c>
      <c r="G68" s="204">
        <v>18684.820679536551</v>
      </c>
      <c r="H68" s="204">
        <v>18209.73554499208</v>
      </c>
      <c r="I68" s="204">
        <v>23273.057615543348</v>
      </c>
      <c r="J68" s="204">
        <v>21275.871044124215</v>
      </c>
      <c r="K68" s="204">
        <v>21276.897887149778</v>
      </c>
      <c r="L68" s="204">
        <v>23062.222078829607</v>
      </c>
      <c r="M68" s="204">
        <v>23435.629497347807</v>
      </c>
      <c r="N68" s="204">
        <v>23569.980638015637</v>
      </c>
      <c r="O68" s="204">
        <v>25766.620445012268</v>
      </c>
      <c r="P68" s="252">
        <v>26596.152993942549</v>
      </c>
      <c r="R68" s="199" t="s">
        <v>522</v>
      </c>
      <c r="S68" s="204">
        <v>1468159.4395317838</v>
      </c>
      <c r="T68" s="204">
        <v>1502370.1203743753</v>
      </c>
      <c r="U68" s="204">
        <v>1545464.9157719221</v>
      </c>
      <c r="V68" s="204">
        <v>1556127.1790152453</v>
      </c>
      <c r="W68" s="204">
        <v>1573355.0534062546</v>
      </c>
      <c r="X68" s="204">
        <v>1620218.4714362547</v>
      </c>
      <c r="Y68" s="204">
        <v>1649927.9372077934</v>
      </c>
      <c r="Z68" s="204">
        <v>1670856.0744038806</v>
      </c>
      <c r="AB68" s="199" t="s">
        <v>522</v>
      </c>
      <c r="AC68" s="274">
        <f>D68/S68*100</f>
        <v>1.0933761089906868</v>
      </c>
      <c r="AD68" s="274">
        <f t="shared" si="38"/>
        <v>0.98643205676077705</v>
      </c>
      <c r="AE68" s="274">
        <f t="shared" si="38"/>
        <v>1.0063682823431044</v>
      </c>
      <c r="AF68" s="274">
        <f t="shared" si="38"/>
        <v>1.2007258103004637</v>
      </c>
      <c r="AG68" s="274">
        <f t="shared" si="38"/>
        <v>1.1573824678395819</v>
      </c>
      <c r="AH68" s="274">
        <f t="shared" si="38"/>
        <v>1.4364147814530699</v>
      </c>
      <c r="AI68" s="274">
        <f t="shared" si="38"/>
        <v>1.2895030482440224</v>
      </c>
      <c r="AJ68" s="274">
        <f t="shared" si="38"/>
        <v>1.2734129655506587</v>
      </c>
    </row>
    <row r="69" spans="2:36" ht="13.5" thickBot="1" x14ac:dyDescent="0.25">
      <c r="B69" s="212" t="s">
        <v>547</v>
      </c>
      <c r="C69" s="213">
        <v>783761.94767704105</v>
      </c>
      <c r="D69" s="214">
        <v>741063.6646726483</v>
      </c>
      <c r="E69" s="214">
        <v>696291.20959128032</v>
      </c>
      <c r="F69" s="214">
        <v>660062.1542598966</v>
      </c>
      <c r="G69" s="214">
        <v>641253</v>
      </c>
      <c r="H69" s="214">
        <v>651200.84597482276</v>
      </c>
      <c r="I69" s="214">
        <v>626380.28117537114</v>
      </c>
      <c r="J69" s="214">
        <v>642012.07786259509</v>
      </c>
      <c r="K69" s="214">
        <v>685098.80669999972</v>
      </c>
      <c r="L69" s="328">
        <v>717269.02049622394</v>
      </c>
      <c r="M69" s="328">
        <v>712470.09295179532</v>
      </c>
      <c r="N69" s="328">
        <v>715594.90080857428</v>
      </c>
      <c r="O69" s="328">
        <v>711242.6267832485</v>
      </c>
      <c r="P69" s="272">
        <v>686913.79067905084</v>
      </c>
      <c r="R69" s="212" t="s">
        <v>547</v>
      </c>
      <c r="S69" s="214">
        <v>16972633.222821109</v>
      </c>
      <c r="T69" s="214">
        <v>17285282.877001196</v>
      </c>
      <c r="U69" s="214">
        <v>17709112.815479159</v>
      </c>
      <c r="V69" s="214">
        <v>18219296.5</v>
      </c>
      <c r="W69" s="214">
        <v>18504832.602598179</v>
      </c>
      <c r="X69" s="214">
        <v>18915086.641347855</v>
      </c>
      <c r="Y69" s="214">
        <v>19455532.777815975</v>
      </c>
      <c r="Z69" s="214">
        <v>20004189.4478117</v>
      </c>
      <c r="AB69" s="212" t="s">
        <v>547</v>
      </c>
      <c r="AC69" s="274">
        <f>D69/S69*100</f>
        <v>4.3662268249350191</v>
      </c>
      <c r="AD69" s="274">
        <f t="shared" si="38"/>
        <v>4.0282314992815387</v>
      </c>
      <c r="AE69" s="274">
        <f t="shared" si="38"/>
        <v>3.7272457470763318</v>
      </c>
      <c r="AF69" s="274">
        <f t="shared" si="38"/>
        <v>3.5196364469945367</v>
      </c>
      <c r="AG69" s="274">
        <f t="shared" si="38"/>
        <v>3.5190853111710432</v>
      </c>
      <c r="AH69" s="274">
        <f t="shared" si="38"/>
        <v>3.3115379963743927</v>
      </c>
      <c r="AI69" s="274">
        <f t="shared" si="38"/>
        <v>3.2998946119565766</v>
      </c>
      <c r="AJ69" s="274">
        <f t="shared" si="38"/>
        <v>3.4247766373505533</v>
      </c>
    </row>
    <row r="70" spans="2:36" ht="13.5" thickBot="1" x14ac:dyDescent="0.25">
      <c r="B70" s="215" t="s">
        <v>548</v>
      </c>
      <c r="C70" s="216">
        <v>263118.35268637975</v>
      </c>
      <c r="D70" s="217">
        <v>255976.70083276989</v>
      </c>
      <c r="E70" s="217">
        <v>252588.71483108841</v>
      </c>
      <c r="F70" s="217">
        <v>250124.39305012775</v>
      </c>
      <c r="G70" s="217">
        <v>254020.52580582685</v>
      </c>
      <c r="H70" s="217">
        <v>261323.33064776767</v>
      </c>
      <c r="I70" s="217">
        <v>276580.48423095047</v>
      </c>
      <c r="J70" s="217">
        <v>285951.84720722423</v>
      </c>
      <c r="K70" s="217">
        <v>297174.37989510619</v>
      </c>
      <c r="L70" s="217">
        <v>306387.43280733872</v>
      </c>
      <c r="M70" s="273">
        <v>255872.62288744218</v>
      </c>
      <c r="N70" s="273">
        <v>256032.98776450963</v>
      </c>
      <c r="O70" s="273">
        <v>263645.04587278579</v>
      </c>
      <c r="P70" s="273">
        <v>266291.60723027459</v>
      </c>
      <c r="R70" s="319" t="s">
        <v>594</v>
      </c>
      <c r="S70" s="321">
        <f>S67+S38</f>
        <v>33966555.295440339</v>
      </c>
      <c r="T70" s="321">
        <f t="shared" ref="T70:Z70" si="39">T67+T38</f>
        <v>34427505.081246376</v>
      </c>
      <c r="U70" s="321">
        <f t="shared" si="39"/>
        <v>35199980.72525312</v>
      </c>
      <c r="V70" s="321">
        <f t="shared" si="39"/>
        <v>36057627.139258213</v>
      </c>
      <c r="W70" s="321">
        <f t="shared" si="39"/>
        <v>36681670.752287813</v>
      </c>
      <c r="X70" s="321">
        <f t="shared" si="39"/>
        <v>37593747.915976912</v>
      </c>
      <c r="Y70" s="321">
        <f t="shared" si="39"/>
        <v>38477159.82466501</v>
      </c>
      <c r="Z70" s="321">
        <f t="shared" si="39"/>
        <v>39243162.380985714</v>
      </c>
      <c r="AB70" s="322" t="s">
        <v>594</v>
      </c>
      <c r="AC70" s="308">
        <f>D71/S70*100</f>
        <v>2.9353590814057635</v>
      </c>
      <c r="AD70" s="308">
        <f t="shared" ref="AD70:AJ70" si="40">E71/T70*100</f>
        <v>2.7561681341214883</v>
      </c>
      <c r="AE70" s="308">
        <f t="shared" si="40"/>
        <v>2.5857586525808509</v>
      </c>
      <c r="AF70" s="308">
        <f t="shared" si="40"/>
        <v>2.4828963990009369</v>
      </c>
      <c r="AG70" s="308">
        <f t="shared" si="40"/>
        <v>2.4876843336414192</v>
      </c>
      <c r="AH70" s="308">
        <f t="shared" si="40"/>
        <v>2.401890780947046</v>
      </c>
      <c r="AI70" s="308">
        <f t="shared" si="40"/>
        <v>2.4164735389132987</v>
      </c>
      <c r="AJ70" s="308">
        <f t="shared" si="40"/>
        <v>2.5080382725595882</v>
      </c>
    </row>
    <row r="71" spans="2:36" x14ac:dyDescent="0.2">
      <c r="B71" s="324" t="s">
        <v>583</v>
      </c>
      <c r="C71" s="313">
        <f>C38+C67</f>
        <v>1046880.3003634207</v>
      </c>
      <c r="D71" s="313">
        <f t="shared" ref="D71:K71" si="41">D38+D67</f>
        <v>997040.36550541827</v>
      </c>
      <c r="E71" s="313">
        <f t="shared" si="41"/>
        <v>948879.92442236887</v>
      </c>
      <c r="F71" s="313">
        <f t="shared" si="41"/>
        <v>910186.54731002438</v>
      </c>
      <c r="G71" s="313">
        <f t="shared" si="41"/>
        <v>895273.52580582676</v>
      </c>
      <c r="H71" s="313">
        <f t="shared" si="41"/>
        <v>912524.1766225904</v>
      </c>
      <c r="I71" s="313">
        <f t="shared" si="41"/>
        <v>902960.76540632162</v>
      </c>
      <c r="J71" s="313">
        <f t="shared" si="41"/>
        <v>929790.38568840863</v>
      </c>
      <c r="K71" s="313">
        <f t="shared" si="41"/>
        <v>984233.53187782841</v>
      </c>
    </row>
    <row r="72" spans="2:36" x14ac:dyDescent="0.2">
      <c r="T72" s="204">
        <v>1626.20578385567</v>
      </c>
      <c r="U72" s="204">
        <v>1660.0735219946664</v>
      </c>
      <c r="V72" s="204">
        <v>1738.9101643117858</v>
      </c>
      <c r="W72" s="204">
        <v>1854.1483796686773</v>
      </c>
      <c r="X72" s="204">
        <v>1939.5093160202066</v>
      </c>
      <c r="Y72" s="204">
        <v>2028.9493239463457</v>
      </c>
      <c r="Z72" s="204">
        <v>2048.9741152431361</v>
      </c>
    </row>
  </sheetData>
  <mergeCells count="1">
    <mergeCell ref="L3:P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B1:K75"/>
  <sheetViews>
    <sheetView showGridLines="0" view="pageBreakPreview" zoomScale="130" zoomScaleNormal="100" zoomScaleSheetLayoutView="130" workbookViewId="0">
      <selection activeCell="C36" sqref="C36:C44"/>
    </sheetView>
  </sheetViews>
  <sheetFormatPr defaultRowHeight="11.25" x14ac:dyDescent="0.2"/>
  <cols>
    <col min="1" max="1" width="9.140625" style="78"/>
    <col min="2" max="2" width="4.5703125" style="78" customWidth="1"/>
    <col min="3" max="3" width="19.7109375" style="78" customWidth="1"/>
    <col min="4" max="5" width="13.7109375" style="78" customWidth="1"/>
    <col min="6" max="8" width="13.28515625" style="78" customWidth="1"/>
    <col min="9" max="9" width="3.85546875" style="78" customWidth="1"/>
    <col min="10" max="16384" width="9.140625" style="78"/>
  </cols>
  <sheetData>
    <row r="1" spans="2:10" ht="10.5" customHeight="1" x14ac:dyDescent="0.2">
      <c r="B1" s="75"/>
      <c r="C1" s="75"/>
      <c r="D1" s="76"/>
      <c r="E1" s="76"/>
      <c r="F1" s="76"/>
      <c r="G1" s="76"/>
      <c r="H1" s="76"/>
    </row>
    <row r="2" spans="2:10" s="133" customFormat="1" ht="21" customHeight="1" x14ac:dyDescent="0.2">
      <c r="B2" s="127"/>
      <c r="C2" s="128"/>
      <c r="D2" s="129"/>
      <c r="E2" s="129"/>
      <c r="F2" s="130"/>
      <c r="G2" s="130"/>
      <c r="H2" s="129"/>
      <c r="I2" s="131"/>
      <c r="J2" s="132"/>
    </row>
    <row r="3" spans="2:10" s="139" customFormat="1" ht="10.5" customHeight="1" x14ac:dyDescent="0.2">
      <c r="B3" s="134"/>
      <c r="C3" s="135"/>
      <c r="D3" s="136"/>
      <c r="E3" s="136"/>
      <c r="F3" s="136"/>
      <c r="G3" s="136"/>
      <c r="H3" s="137"/>
      <c r="I3" s="138"/>
      <c r="J3" s="138"/>
    </row>
    <row r="4" spans="2:10" ht="9.75" customHeight="1" x14ac:dyDescent="0.2">
      <c r="B4" s="69"/>
      <c r="C4" s="69"/>
      <c r="D4" s="69"/>
      <c r="E4" s="69"/>
      <c r="F4" s="69"/>
      <c r="G4" s="69"/>
      <c r="H4" s="69"/>
      <c r="I4" s="84"/>
      <c r="J4" s="84"/>
    </row>
    <row r="5" spans="2:10" ht="9.75" customHeight="1" x14ac:dyDescent="0.2">
      <c r="B5" s="69"/>
      <c r="C5" s="69"/>
      <c r="D5" s="69"/>
      <c r="E5" s="69"/>
      <c r="F5" s="69"/>
      <c r="G5" s="69"/>
      <c r="H5" s="69"/>
      <c r="I5" s="84"/>
      <c r="J5" s="84"/>
    </row>
    <row r="6" spans="2:10" ht="9.75" customHeight="1" x14ac:dyDescent="0.2">
      <c r="B6" s="69"/>
      <c r="C6" s="69"/>
      <c r="D6" s="69"/>
      <c r="E6" s="69"/>
      <c r="F6" s="69"/>
      <c r="G6" s="69"/>
      <c r="H6" s="69"/>
      <c r="I6" s="84"/>
      <c r="J6" s="84"/>
    </row>
    <row r="7" spans="2:10" ht="9.75" customHeight="1" x14ac:dyDescent="0.2">
      <c r="B7" s="69"/>
      <c r="C7" s="69"/>
      <c r="D7" s="69"/>
      <c r="E7" s="69"/>
      <c r="F7" s="69"/>
      <c r="G7" s="69"/>
      <c r="H7" s="69"/>
      <c r="I7" s="84"/>
      <c r="J7" s="84"/>
    </row>
    <row r="8" spans="2:10" s="139" customFormat="1" ht="10.5" customHeight="1" x14ac:dyDescent="0.2">
      <c r="B8" s="134"/>
      <c r="C8" s="135"/>
      <c r="D8" s="137"/>
      <c r="E8" s="137"/>
      <c r="F8" s="137"/>
      <c r="G8" s="137"/>
      <c r="H8" s="137"/>
      <c r="I8" s="138"/>
      <c r="J8" s="138"/>
    </row>
    <row r="9" spans="2:10" s="139" customFormat="1" ht="10.5" customHeight="1" x14ac:dyDescent="0.2">
      <c r="B9" s="134"/>
      <c r="C9" s="135"/>
      <c r="D9" s="136"/>
      <c r="E9" s="136"/>
      <c r="F9" s="136"/>
      <c r="G9" s="136"/>
      <c r="H9" s="137"/>
      <c r="I9" s="138"/>
      <c r="J9" s="138"/>
    </row>
    <row r="10" spans="2:10" s="139" customFormat="1" ht="10.5" customHeight="1" x14ac:dyDescent="0.2">
      <c r="B10" s="134"/>
      <c r="C10" s="135"/>
      <c r="D10" s="137"/>
      <c r="E10" s="137"/>
      <c r="F10" s="137"/>
      <c r="G10" s="137"/>
      <c r="H10" s="137"/>
      <c r="I10" s="138"/>
      <c r="J10" s="138"/>
    </row>
    <row r="11" spans="2:10" s="139" customFormat="1" ht="10.5" customHeight="1" x14ac:dyDescent="0.2">
      <c r="B11" s="134"/>
      <c r="C11" s="135"/>
      <c r="D11" s="136"/>
      <c r="E11" s="136"/>
      <c r="F11" s="136"/>
      <c r="G11" s="136"/>
      <c r="H11" s="137"/>
      <c r="I11" s="138"/>
      <c r="J11" s="138"/>
    </row>
    <row r="12" spans="2:10" s="139" customFormat="1" ht="10.5" customHeight="1" x14ac:dyDescent="0.2">
      <c r="B12" s="134"/>
      <c r="C12" s="135"/>
      <c r="D12" s="137"/>
      <c r="E12" s="137"/>
      <c r="F12" s="137"/>
      <c r="G12" s="137"/>
      <c r="H12" s="137"/>
      <c r="I12" s="138"/>
      <c r="J12" s="138"/>
    </row>
    <row r="13" spans="2:10" s="139" customFormat="1" ht="10.5" customHeight="1" x14ac:dyDescent="0.2">
      <c r="B13" s="134"/>
      <c r="C13" s="135"/>
      <c r="D13" s="136"/>
      <c r="E13" s="136"/>
      <c r="F13" s="136"/>
      <c r="G13" s="136"/>
      <c r="H13" s="137"/>
      <c r="I13" s="138"/>
      <c r="J13" s="138"/>
    </row>
    <row r="14" spans="2:10" s="21" customFormat="1" ht="7.5" customHeight="1" x14ac:dyDescent="0.2">
      <c r="B14" s="79"/>
      <c r="C14" s="79"/>
      <c r="D14" s="79"/>
      <c r="E14" s="79"/>
      <c r="F14" s="79"/>
      <c r="G14" s="79"/>
      <c r="H14" s="79"/>
      <c r="I14" s="79"/>
    </row>
    <row r="15" spans="2:10" s="20" customFormat="1" ht="0.75" customHeight="1" x14ac:dyDescent="0.2">
      <c r="B15" s="22"/>
      <c r="C15" s="22"/>
      <c r="D15" s="22"/>
      <c r="E15" s="22"/>
      <c r="F15" s="22"/>
      <c r="G15" s="22"/>
      <c r="H15" s="22"/>
      <c r="I15" s="22"/>
    </row>
    <row r="16" spans="2:10" ht="18.75" customHeight="1" x14ac:dyDescent="0.25">
      <c r="B16" s="140" t="str">
        <f>IF(langue="e", "Table 4 : Defence expenditure real change 2014-2019","Tableau 4 : PIB réel")</f>
        <v>Tableau 4 : PIB réel</v>
      </c>
      <c r="C16" s="80"/>
      <c r="D16" s="81"/>
      <c r="E16" s="82"/>
      <c r="F16" s="82"/>
      <c r="G16" s="82"/>
      <c r="H16" s="82"/>
      <c r="I16" s="83"/>
      <c r="J16" s="84"/>
    </row>
    <row r="17" spans="2:10" s="87" customFormat="1" ht="7.5" customHeight="1" x14ac:dyDescent="0.2">
      <c r="B17" s="85"/>
      <c r="C17" s="85"/>
      <c r="D17" s="86"/>
      <c r="E17" s="86"/>
      <c r="F17" s="86"/>
      <c r="G17" s="86"/>
      <c r="H17" s="86"/>
      <c r="I17" s="85"/>
      <c r="J17" s="85"/>
    </row>
    <row r="18" spans="2:10" s="21" customFormat="1" ht="15" customHeight="1" x14ac:dyDescent="0.2">
      <c r="B18" s="141" t="str">
        <f>IF(langue="e","Million US dollars (2015 prices and exchange rates)","en millions de dollars des États-Unis (prix et taux de change de 2015)")</f>
        <v>en millions de dollars des États-Unis (prix et taux de change de 2015)</v>
      </c>
      <c r="C18" s="88"/>
      <c r="D18" s="88"/>
      <c r="E18" s="88"/>
      <c r="F18" s="88"/>
      <c r="G18" s="88"/>
      <c r="H18" s="88"/>
      <c r="I18" s="89"/>
    </row>
    <row r="19" spans="2:10" s="20" customFormat="1" ht="0.75" customHeight="1" x14ac:dyDescent="0.2">
      <c r="B19" s="22"/>
      <c r="C19" s="22"/>
      <c r="D19" s="22"/>
      <c r="E19" s="22"/>
      <c r="F19" s="22"/>
      <c r="G19" s="22"/>
      <c r="H19" s="22"/>
      <c r="I19" s="22"/>
    </row>
    <row r="20" spans="2:10" s="92" customFormat="1" ht="24" x14ac:dyDescent="0.2">
      <c r="B20" s="90"/>
      <c r="C20" s="90"/>
      <c r="D20" s="91">
        <v>2014</v>
      </c>
      <c r="E20" s="91" t="s">
        <v>501</v>
      </c>
      <c r="F20" s="350" t="s">
        <v>607</v>
      </c>
      <c r="G20" s="350" t="s">
        <v>605</v>
      </c>
      <c r="H20" s="350" t="s">
        <v>606</v>
      </c>
      <c r="I20" s="143"/>
      <c r="J20" s="21"/>
    </row>
    <row r="21" spans="2:10" s="20" customFormat="1" ht="0.75" customHeight="1" x14ac:dyDescent="0.2">
      <c r="D21" s="22"/>
      <c r="E21" s="22"/>
      <c r="F21" s="22"/>
      <c r="G21" s="22"/>
      <c r="H21" s="22"/>
      <c r="I21" s="22"/>
    </row>
    <row r="22" spans="2:10" ht="7.5" customHeight="1" x14ac:dyDescent="0.2">
      <c r="B22" s="93"/>
      <c r="C22" s="94"/>
      <c r="D22" s="95"/>
      <c r="E22" s="95"/>
      <c r="F22" s="95"/>
      <c r="G22" s="95"/>
      <c r="H22" s="95"/>
      <c r="I22" s="96"/>
      <c r="J22" s="84"/>
    </row>
    <row r="23" spans="2:10" s="87" customFormat="1" ht="17.25" customHeight="1" x14ac:dyDescent="0.2">
      <c r="B23" s="154" t="str">
        <f>IF(langue="e","NATO Europe"," Europe OTAN")</f>
        <v xml:space="preserve"> Europe OTAN</v>
      </c>
      <c r="C23" s="152"/>
      <c r="D23" s="159">
        <f>SUM(D24:D49)-D39</f>
        <v>234522.80779493146</v>
      </c>
      <c r="E23" s="159">
        <f>SUM(E24:E49)</f>
        <v>280500.6420503871</v>
      </c>
      <c r="F23" s="160">
        <f t="shared" ref="F23:F53" si="0">(E23/D23-1)*100</f>
        <v>19.604845553298599</v>
      </c>
      <c r="G23" s="160" t="e">
        <f>TABLE3!#REF!</f>
        <v>#REF!</v>
      </c>
      <c r="H23" s="160" t="e">
        <f>TABLE3!#REF!</f>
        <v>#REF!</v>
      </c>
      <c r="I23" s="146"/>
      <c r="J23" s="85"/>
    </row>
    <row r="24" spans="2:10" s="87" customFormat="1" ht="13.5" customHeight="1" x14ac:dyDescent="0.2">
      <c r="B24" s="97"/>
      <c r="C24" s="71" t="str">
        <f>IF(langue="e","Albania", "Albanie")</f>
        <v>Albanie</v>
      </c>
      <c r="D24" s="98">
        <f>TABLE2!E42</f>
        <v>149.99878745668829</v>
      </c>
      <c r="E24" s="98">
        <f>TABLE2!J42</f>
        <v>166.09070038862248</v>
      </c>
      <c r="F24" s="118">
        <f t="shared" si="0"/>
        <v>10.728028675952261</v>
      </c>
      <c r="G24" s="118">
        <f>TABLE3!E11</f>
        <v>1.3465168570312582</v>
      </c>
      <c r="H24" s="118">
        <f>TABLE3!J11</f>
        <v>1.2590057362707745</v>
      </c>
      <c r="I24" s="85"/>
      <c r="J24" s="85"/>
    </row>
    <row r="25" spans="2:10" s="87" customFormat="1" ht="13.5" customHeight="1" x14ac:dyDescent="0.2">
      <c r="B25" s="97"/>
      <c r="C25" s="70" t="str">
        <f>IF(langue="e","Belgium", "Belgique")</f>
        <v>Belgique</v>
      </c>
      <c r="D25" s="99">
        <f>TABLE2!E43</f>
        <v>4383.2729285512187</v>
      </c>
      <c r="E25" s="99">
        <f>TABLE2!J43</f>
        <v>4494.2339480404335</v>
      </c>
      <c r="F25" s="121">
        <f t="shared" si="0"/>
        <v>2.5314649874172979</v>
      </c>
      <c r="G25" s="121">
        <f>TABLE3!E12</f>
        <v>0.97809040061186536</v>
      </c>
      <c r="H25" s="121">
        <f>TABLE3!J12</f>
        <v>0.93065747125798071</v>
      </c>
      <c r="I25" s="85"/>
      <c r="J25" s="85"/>
    </row>
    <row r="26" spans="2:10" s="87" customFormat="1" ht="13.5" customHeight="1" x14ac:dyDescent="0.2">
      <c r="B26" s="97"/>
      <c r="C26" s="73" t="str">
        <f>IF(langue="e","Bulgaria*", "Bulgarie*")</f>
        <v>Bulgarie*</v>
      </c>
      <c r="D26" s="351">
        <f>TABLE2!E44</f>
        <v>638.10056375050488</v>
      </c>
      <c r="E26" s="351">
        <f>TABLE2!J44</f>
        <v>1872.0928954571039</v>
      </c>
      <c r="F26" s="118">
        <f t="shared" si="0"/>
        <v>193.38524392670587</v>
      </c>
      <c r="G26" s="326">
        <f>TABLE3!E13</f>
        <v>1.315205524441234</v>
      </c>
      <c r="H26" s="326">
        <f>TABLE3!J13</f>
        <v>3.2462622273160866</v>
      </c>
      <c r="I26" s="85"/>
      <c r="J26" s="85"/>
    </row>
    <row r="27" spans="2:10" s="87" customFormat="1" ht="13.5" customHeight="1" x14ac:dyDescent="0.2">
      <c r="B27" s="97"/>
      <c r="C27" s="70" t="str">
        <f>IF(langue="e","Croatia", "Croatie")</f>
        <v>Croatie</v>
      </c>
      <c r="D27" s="99">
        <f>TABLE2!E46</f>
        <v>891.59686027388807</v>
      </c>
      <c r="E27" s="99">
        <f>TABLE2!J46</f>
        <v>934.10068876566345</v>
      </c>
      <c r="F27" s="121">
        <f t="shared" si="0"/>
        <v>4.7671577128163944</v>
      </c>
      <c r="G27" s="121">
        <f>TABLE3!E15</f>
        <v>1.8437384079878234</v>
      </c>
      <c r="H27" s="121">
        <f>TABLE3!J15</f>
        <v>1.6804744857303007</v>
      </c>
      <c r="I27" s="85"/>
      <c r="J27" s="85"/>
    </row>
    <row r="28" spans="2:10" s="87" customFormat="1" ht="13.5" customHeight="1" x14ac:dyDescent="0.2">
      <c r="B28" s="97"/>
      <c r="C28" s="71" t="str">
        <f>IF(langue="e","Czech Republic", "République tchèque")</f>
        <v>République tchèque</v>
      </c>
      <c r="D28" s="351">
        <f>TABLE2!E47</f>
        <v>1686.3210740723491</v>
      </c>
      <c r="E28" s="351">
        <f>TABLE2!J47</f>
        <v>2511.5404331008253</v>
      </c>
      <c r="F28" s="118">
        <f t="shared" si="0"/>
        <v>48.936075799351087</v>
      </c>
      <c r="G28" s="326">
        <f>TABLE3!E16</f>
        <v>0.95076637715741119</v>
      </c>
      <c r="H28" s="326">
        <f>TABLE3!J16</f>
        <v>1.1900349218424517</v>
      </c>
      <c r="I28" s="85"/>
      <c r="J28" s="85"/>
    </row>
    <row r="29" spans="2:10" s="87" customFormat="1" ht="13.5" customHeight="1" x14ac:dyDescent="0.2">
      <c r="B29" s="97"/>
      <c r="C29" s="70" t="str">
        <f>IF(langue="e","Denmark", "Danemark")</f>
        <v>Danemark</v>
      </c>
      <c r="D29" s="99">
        <f>TABLE2!E48</f>
        <v>3398.930799141071</v>
      </c>
      <c r="E29" s="99">
        <f>TABLE2!J48</f>
        <v>4333.0627740895134</v>
      </c>
      <c r="F29" s="121">
        <f t="shared" si="0"/>
        <v>27.48311248891866</v>
      </c>
      <c r="G29" s="121">
        <f>TABLE3!E17</f>
        <v>1.1492780532908666</v>
      </c>
      <c r="H29" s="121">
        <f>TABLE3!J17</f>
        <v>1.3203006710020722</v>
      </c>
      <c r="I29" s="85"/>
      <c r="J29" s="85"/>
    </row>
    <row r="30" spans="2:10" s="87" customFormat="1" ht="13.5" customHeight="1" x14ac:dyDescent="0.2">
      <c r="B30" s="97"/>
      <c r="C30" s="71" t="str">
        <f>IF(langue="e","Estonia", "Estonie")</f>
        <v>Estonie</v>
      </c>
      <c r="D30" s="351">
        <f>TABLE2!E49</f>
        <v>432.41027089017359</v>
      </c>
      <c r="E30" s="351">
        <f>TABLE2!J49</f>
        <v>568.84854950333931</v>
      </c>
      <c r="F30" s="118">
        <f t="shared" si="0"/>
        <v>31.552968973722461</v>
      </c>
      <c r="G30" s="326">
        <f>TABLE3!E18</f>
        <v>1.9273404817483413</v>
      </c>
      <c r="H30" s="326">
        <f>TABLE3!J18</f>
        <v>2.1360072168626312</v>
      </c>
      <c r="I30" s="85"/>
      <c r="J30" s="85"/>
    </row>
    <row r="31" spans="2:10" s="87" customFormat="1" ht="13.5" customHeight="1" x14ac:dyDescent="0.2">
      <c r="B31" s="97"/>
      <c r="C31" s="70" t="str">
        <f>IF(langue="e","France", "France")</f>
        <v>France</v>
      </c>
      <c r="D31" s="99">
        <f>TABLE2!E50</f>
        <v>43913.805801061848</v>
      </c>
      <c r="E31" s="99">
        <f>TABLE2!J50</f>
        <v>47771.40249477289</v>
      </c>
      <c r="F31" s="121">
        <f t="shared" si="0"/>
        <v>8.7844736372582055</v>
      </c>
      <c r="G31" s="121">
        <f>TABLE3!E19</f>
        <v>1.819692678143664</v>
      </c>
      <c r="H31" s="121">
        <f>TABLE3!J19</f>
        <v>1.8411364749698875</v>
      </c>
      <c r="I31" s="85"/>
      <c r="J31" s="85"/>
    </row>
    <row r="32" spans="2:10" s="87" customFormat="1" ht="13.5" customHeight="1" x14ac:dyDescent="0.2">
      <c r="B32" s="97"/>
      <c r="C32" s="71" t="str">
        <f>IF(langue="e","Germany", "Allemagne")</f>
        <v>Allemagne</v>
      </c>
      <c r="D32" s="351">
        <f>TABLE2!E51</f>
        <v>39303.907401555276</v>
      </c>
      <c r="E32" s="351">
        <f>TABLE2!J51</f>
        <v>49711.722431229995</v>
      </c>
      <c r="F32" s="118">
        <f t="shared" si="0"/>
        <v>26.480357088524165</v>
      </c>
      <c r="G32" s="326">
        <f>TABLE3!E20</f>
        <v>1.1807378056161364</v>
      </c>
      <c r="H32" s="326">
        <f>TABLE3!J20</f>
        <v>1.3756017865112737</v>
      </c>
      <c r="I32" s="85"/>
      <c r="J32" s="85"/>
    </row>
    <row r="33" spans="2:10" s="87" customFormat="1" ht="13.5" customHeight="1" x14ac:dyDescent="0.2">
      <c r="B33" s="97"/>
      <c r="C33" s="70" t="str">
        <f>IF(langue="e","Greece", "Grèce")</f>
        <v>Grèce</v>
      </c>
      <c r="D33" s="99">
        <f>TABLE2!E52</f>
        <v>4352.9021935365172</v>
      </c>
      <c r="E33" s="99">
        <f>TABLE2!J52</f>
        <v>4723.0651381514663</v>
      </c>
      <c r="F33" s="121">
        <f t="shared" si="0"/>
        <v>8.5038194785215246</v>
      </c>
      <c r="G33" s="121">
        <f>TABLE3!E21</f>
        <v>2.2072081188213324</v>
      </c>
      <c r="H33" s="121">
        <f>TABLE3!J21</f>
        <v>2.2843123154165919</v>
      </c>
      <c r="I33" s="85"/>
      <c r="J33" s="85"/>
    </row>
    <row r="34" spans="2:10" s="87" customFormat="1" ht="13.5" customHeight="1" x14ac:dyDescent="0.2">
      <c r="B34" s="97"/>
      <c r="C34" s="71" t="str">
        <f>IF(langue="e","Hungary", "Hongrie")</f>
        <v>Hongrie</v>
      </c>
      <c r="D34" s="351">
        <f>TABLE2!E53</f>
        <v>1027.1672787654984</v>
      </c>
      <c r="E34" s="351">
        <f>TABLE2!J53</f>
        <v>1739.4656884673891</v>
      </c>
      <c r="F34" s="118">
        <f t="shared" si="0"/>
        <v>69.345901532023774</v>
      </c>
      <c r="G34" s="326">
        <f>TABLE3!E22</f>
        <v>0.8636352520840046</v>
      </c>
      <c r="H34" s="326">
        <f>TABLE3!J22</f>
        <v>1.2144921499963519</v>
      </c>
      <c r="I34" s="85"/>
      <c r="J34" s="85"/>
    </row>
    <row r="35" spans="2:10" s="87" customFormat="1" ht="13.5" customHeight="1" x14ac:dyDescent="0.2">
      <c r="B35" s="97"/>
      <c r="C35" s="70" t="s">
        <v>226</v>
      </c>
      <c r="D35" s="99">
        <f>TABLE2!E54</f>
        <v>20777.45639598948</v>
      </c>
      <c r="E35" s="99">
        <f>TABLE2!J54</f>
        <v>23281.234720157001</v>
      </c>
      <c r="F35" s="121">
        <f t="shared" si="0"/>
        <v>12.050456400672838</v>
      </c>
      <c r="G35" s="121">
        <f>TABLE3!E23</f>
        <v>1.1438370337985304</v>
      </c>
      <c r="H35" s="121">
        <f>TABLE3!J23</f>
        <v>1.2249782977660457</v>
      </c>
      <c r="I35" s="85"/>
      <c r="J35" s="85"/>
    </row>
    <row r="36" spans="2:10" s="87" customFormat="1" ht="13.5" customHeight="1" x14ac:dyDescent="0.2">
      <c r="B36" s="97"/>
      <c r="C36" s="73" t="str">
        <f>IF(langue="e","Latvia**", "Lettonie**")</f>
        <v>Lettonie**</v>
      </c>
      <c r="D36" s="351">
        <f>TABLE2!E55</f>
        <v>245.16225480586974</v>
      </c>
      <c r="E36" s="351">
        <f>TABLE2!J55</f>
        <v>622.37202865380698</v>
      </c>
      <c r="F36" s="118">
        <f t="shared" si="0"/>
        <v>153.86127613593231</v>
      </c>
      <c r="G36" s="326">
        <f>TABLE3!E24</f>
        <v>0.93593219185030641</v>
      </c>
      <c r="H36" s="326">
        <f>TABLE3!J24</f>
        <v>2.0084642512156017</v>
      </c>
      <c r="I36" s="85"/>
      <c r="J36" s="85"/>
    </row>
    <row r="37" spans="2:10" s="87" customFormat="1" ht="13.5" customHeight="1" x14ac:dyDescent="0.2">
      <c r="B37" s="97"/>
      <c r="C37" s="74" t="str">
        <f>IF(langue="e","Lithuania**", "Lituanie**")</f>
        <v>Lituanie**</v>
      </c>
      <c r="D37" s="99">
        <f>TABLE2!E56</f>
        <v>358.10636224740529</v>
      </c>
      <c r="E37" s="99">
        <f>TABLE2!J56</f>
        <v>957.10459791482276</v>
      </c>
      <c r="F37" s="121">
        <f t="shared" si="0"/>
        <v>167.26824731854023</v>
      </c>
      <c r="G37" s="121">
        <f>TABLE3!E25</f>
        <v>0.87998887843088525</v>
      </c>
      <c r="H37" s="121">
        <f>TABLE3!J25</f>
        <v>2.0300433078095965</v>
      </c>
      <c r="I37" s="85"/>
      <c r="J37" s="85"/>
    </row>
    <row r="38" spans="2:10" s="87" customFormat="1" ht="13.5" customHeight="1" x14ac:dyDescent="0.2">
      <c r="B38" s="97"/>
      <c r="C38" s="71" t="s">
        <v>272</v>
      </c>
      <c r="D38" s="351">
        <f>TABLE2!E57</f>
        <v>210.30159157622546</v>
      </c>
      <c r="E38" s="351">
        <f>TABLE2!J57</f>
        <v>348.43795602453224</v>
      </c>
      <c r="F38" s="118">
        <f t="shared" si="0"/>
        <v>65.684887790417974</v>
      </c>
      <c r="G38" s="326">
        <f>TABLE3!E26</f>
        <v>0.38224080068898442</v>
      </c>
      <c r="H38" s="326">
        <f>TABLE3!J26</f>
        <v>0.55999193223926824</v>
      </c>
      <c r="I38" s="85"/>
      <c r="J38" s="85"/>
    </row>
    <row r="39" spans="2:10" s="87" customFormat="1" ht="13.5" customHeight="1" x14ac:dyDescent="0.2">
      <c r="B39" s="97"/>
      <c r="C39" s="70" t="s">
        <v>486</v>
      </c>
      <c r="D39" s="99">
        <f>TABLE2!E58</f>
        <v>58.977912858167933</v>
      </c>
      <c r="E39" s="99">
        <f>TABLE2!J58</f>
        <v>78.391922998980476</v>
      </c>
      <c r="F39" s="121">
        <f t="shared" si="0"/>
        <v>32.917424845975816</v>
      </c>
      <c r="G39" s="121">
        <f>TABLE3!E27</f>
        <v>1.5044662597941774</v>
      </c>
      <c r="H39" s="121">
        <f>TABLE3!J27</f>
        <v>1.6624196894089602</v>
      </c>
      <c r="I39" s="85"/>
      <c r="J39" s="85"/>
    </row>
    <row r="40" spans="2:10" s="87" customFormat="1" ht="13.5" customHeight="1" x14ac:dyDescent="0.2">
      <c r="B40" s="97"/>
      <c r="C40" s="71" t="s">
        <v>287</v>
      </c>
      <c r="D40" s="351">
        <f>TABLE2!E59</f>
        <v>8645.7716108845361</v>
      </c>
      <c r="E40" s="351">
        <f>TABLE2!J59</f>
        <v>11414.325470461587</v>
      </c>
      <c r="F40" s="118">
        <f t="shared" si="0"/>
        <v>32.022056378306331</v>
      </c>
      <c r="G40" s="326">
        <f>TABLE3!E28</f>
        <v>1.1518224509053967</v>
      </c>
      <c r="H40" s="326">
        <f>TABLE3!J28</f>
        <v>1.3594864579677934</v>
      </c>
      <c r="I40" s="85"/>
      <c r="J40" s="85"/>
    </row>
    <row r="41" spans="2:10" s="87" customFormat="1" ht="13.5" customHeight="1" x14ac:dyDescent="0.2">
      <c r="B41" s="97"/>
      <c r="C41" s="70" t="s">
        <v>302</v>
      </c>
      <c r="D41" s="99">
        <f>TABLE2!E60</f>
        <v>5863.8249901196286</v>
      </c>
      <c r="E41" s="99">
        <f>TABLE2!J60</f>
        <v>7422.0895087997724</v>
      </c>
      <c r="F41" s="121">
        <f t="shared" si="0"/>
        <v>26.574198945326177</v>
      </c>
      <c r="G41" s="121">
        <f>TABLE3!E29</f>
        <v>1.5463968764861775</v>
      </c>
      <c r="H41" s="121">
        <f>TABLE3!J29</f>
        <v>1.8026620412987102</v>
      </c>
      <c r="I41" s="85"/>
      <c r="J41" s="85"/>
    </row>
    <row r="42" spans="2:10" s="87" customFormat="1" ht="13.5" customHeight="1" x14ac:dyDescent="0.2">
      <c r="B42" s="97"/>
      <c r="C42" s="73" t="str">
        <f>IF(langue="e","Poland**", "Pologne**")</f>
        <v>Pologne**</v>
      </c>
      <c r="D42" s="351">
        <f>TABLE2!E61</f>
        <v>8520.8615500020114</v>
      </c>
      <c r="E42" s="351">
        <f>TABLE2!J61</f>
        <v>11310.593562674718</v>
      </c>
      <c r="F42" s="118">
        <f t="shared" si="0"/>
        <v>32.740022781757872</v>
      </c>
      <c r="G42" s="326">
        <f>TABLE3!E30</f>
        <v>1.8526782880454309</v>
      </c>
      <c r="H42" s="326">
        <f>TABLE3!J30</f>
        <v>2.0014273265832245</v>
      </c>
      <c r="I42" s="85"/>
      <c r="J42" s="85"/>
    </row>
    <row r="43" spans="2:10" s="87" customFormat="1" ht="13.5" customHeight="1" x14ac:dyDescent="0.2">
      <c r="B43" s="97"/>
      <c r="C43" s="70" t="s">
        <v>332</v>
      </c>
      <c r="D43" s="99">
        <f>TABLE2!E62</f>
        <v>2560.9109193370773</v>
      </c>
      <c r="E43" s="99">
        <f>TABLE2!J62</f>
        <v>3306.7390204727399</v>
      </c>
      <c r="F43" s="121">
        <f t="shared" si="0"/>
        <v>29.123547230948944</v>
      </c>
      <c r="G43" s="121">
        <f>TABLE3!E31</f>
        <v>1.3075764968961723</v>
      </c>
      <c r="H43" s="121">
        <f>TABLE3!J31</f>
        <v>1.5220386145055906</v>
      </c>
      <c r="I43" s="85"/>
      <c r="J43" s="85"/>
    </row>
    <row r="44" spans="2:10" s="87" customFormat="1" ht="13.5" customHeight="1" x14ac:dyDescent="0.2">
      <c r="B44" s="97"/>
      <c r="C44" s="73" t="str">
        <f>IF(langue="e","Romania**", "Roumanie**")</f>
        <v>Roumanie**</v>
      </c>
      <c r="D44" s="351">
        <f>TABLE2!E63</f>
        <v>2309.0575505704437</v>
      </c>
      <c r="E44" s="351">
        <f>TABLE2!J63</f>
        <v>4374.2870268681354</v>
      </c>
      <c r="F44" s="118">
        <f t="shared" si="0"/>
        <v>89.440363917628844</v>
      </c>
      <c r="G44" s="326">
        <f>TABLE3!E32</f>
        <v>1.3482410745000672</v>
      </c>
      <c r="H44" s="326">
        <f>TABLE3!J32</f>
        <v>2.0403178186447235</v>
      </c>
      <c r="I44" s="85"/>
      <c r="J44" s="85"/>
    </row>
    <row r="45" spans="2:10" s="87" customFormat="1" ht="13.5" customHeight="1" x14ac:dyDescent="0.2">
      <c r="B45" s="97"/>
      <c r="C45" s="70" t="s">
        <v>585</v>
      </c>
      <c r="D45" s="99">
        <f>TABLE2!E64</f>
        <v>832.20586166924022</v>
      </c>
      <c r="E45" s="99">
        <f>TABLE2!J64</f>
        <v>1753.7950147938236</v>
      </c>
      <c r="F45" s="121">
        <f t="shared" si="0"/>
        <v>110.74052654184121</v>
      </c>
      <c r="G45" s="121">
        <f>TABLE3!E33</f>
        <v>0.98775595320557941</v>
      </c>
      <c r="H45" s="121">
        <f>TABLE3!J33</f>
        <v>1.7425724671399123</v>
      </c>
      <c r="I45" s="85"/>
      <c r="J45" s="85"/>
    </row>
    <row r="46" spans="2:10" s="87" customFormat="1" ht="13.5" customHeight="1" x14ac:dyDescent="0.2">
      <c r="B46" s="97"/>
      <c r="C46" s="71" t="s">
        <v>377</v>
      </c>
      <c r="D46" s="351">
        <f>TABLE2!E65</f>
        <v>410.5836823517181</v>
      </c>
      <c r="E46" s="351">
        <f>TABLE2!J65</f>
        <v>525.48553035744408</v>
      </c>
      <c r="F46" s="118">
        <f t="shared" si="0"/>
        <v>27.985001095902696</v>
      </c>
      <c r="G46" s="326">
        <f>TABLE3!E34</f>
        <v>0.97454126692693133</v>
      </c>
      <c r="H46" s="326">
        <f>TABLE3!J34</f>
        <v>1.0441415960449179</v>
      </c>
      <c r="I46" s="85"/>
      <c r="J46" s="85"/>
    </row>
    <row r="47" spans="2:10" s="87" customFormat="1" ht="13.5" customHeight="1" x14ac:dyDescent="0.2">
      <c r="B47" s="97"/>
      <c r="C47" s="70" t="s">
        <v>392</v>
      </c>
      <c r="D47" s="99">
        <f>TABLE2!E66</f>
        <v>10598.831115027426</v>
      </c>
      <c r="E47" s="99">
        <f>TABLE2!J66</f>
        <v>12336.318624488636</v>
      </c>
      <c r="F47" s="121">
        <f t="shared" si="0"/>
        <v>16.39319931230656</v>
      </c>
      <c r="G47" s="121">
        <f>TABLE3!E35</f>
        <v>0.91612707405908589</v>
      </c>
      <c r="H47" s="121">
        <f>TABLE3!J35</f>
        <v>0.92351288024407807</v>
      </c>
      <c r="I47" s="85"/>
      <c r="J47" s="85"/>
    </row>
    <row r="48" spans="2:10" s="87" customFormat="1" ht="13.5" customHeight="1" x14ac:dyDescent="0.2">
      <c r="B48" s="97"/>
      <c r="C48" s="71" t="s">
        <v>407</v>
      </c>
      <c r="D48" s="351">
        <f>TABLE2!E67</f>
        <v>11784.41711265035</v>
      </c>
      <c r="E48" s="351">
        <f>TABLE2!J67</f>
        <v>17999.515400287335</v>
      </c>
      <c r="F48" s="118">
        <f t="shared" si="0"/>
        <v>52.739972017497536</v>
      </c>
      <c r="G48" s="326">
        <f>TABLE3!E36</f>
        <v>1.4540228013523493</v>
      </c>
      <c r="H48" s="326">
        <f>TABLE3!J36</f>
        <v>1.8897679361980624</v>
      </c>
      <c r="I48" s="85"/>
      <c r="J48" s="85"/>
    </row>
    <row r="49" spans="2:11" s="87" customFormat="1" ht="13.5" customHeight="1" x14ac:dyDescent="0.2">
      <c r="B49" s="97"/>
      <c r="C49" s="70" t="s">
        <v>586</v>
      </c>
      <c r="D49" s="99">
        <f>TABLE2!E68</f>
        <v>61226.902838645037</v>
      </c>
      <c r="E49" s="99">
        <f>TABLE2!J68</f>
        <v>65944.325923466502</v>
      </c>
      <c r="F49" s="121">
        <f t="shared" si="0"/>
        <v>7.7048207015363523</v>
      </c>
      <c r="G49" s="121">
        <f>TABLE3!E37</f>
        <v>2.1635393076693274</v>
      </c>
      <c r="H49" s="121">
        <f>TABLE3!J37</f>
        <v>2.1403046869991886</v>
      </c>
      <c r="I49" s="85"/>
      <c r="J49" s="85"/>
    </row>
    <row r="50" spans="2:11" s="87" customFormat="1" ht="17.25" customHeight="1" x14ac:dyDescent="0.2">
      <c r="B50" s="144" t="str">
        <f>IF(langue="e","North America", "Amérique du Nord")</f>
        <v>Amérique du Nord</v>
      </c>
      <c r="C50" s="152"/>
      <c r="D50" s="159">
        <f>SUM(D51:D52)</f>
        <v>675615.22298696579</v>
      </c>
      <c r="E50" s="159">
        <f>SUM(E51:E52)</f>
        <v>706959.1861295253</v>
      </c>
      <c r="F50" s="160">
        <f t="shared" si="0"/>
        <v>4.639321625108539</v>
      </c>
      <c r="G50" s="160">
        <f>TABLE3!E39</f>
        <v>1.4297511011039106</v>
      </c>
      <c r="H50" s="160">
        <f>TABLE3!J39</f>
        <v>1.5715976594278382</v>
      </c>
      <c r="I50" s="146"/>
      <c r="J50" s="85"/>
    </row>
    <row r="51" spans="2:11" s="87" customFormat="1" ht="14.25" customHeight="1" x14ac:dyDescent="0.2">
      <c r="B51" s="97"/>
      <c r="C51" s="71" t="str">
        <f>IF(langue="e","Canada", "Canada")</f>
        <v>Canada</v>
      </c>
      <c r="D51" s="98">
        <f>TABLE2!E45</f>
        <v>15553.068727069198</v>
      </c>
      <c r="E51" s="98">
        <f>TABLE2!J45</f>
        <v>21860.379429525608</v>
      </c>
      <c r="F51" s="118">
        <f t="shared" si="0"/>
        <v>40.553480558334499</v>
      </c>
      <c r="G51" s="118">
        <f>TABLE3!E14</f>
        <v>1.0063682823431044</v>
      </c>
      <c r="H51" s="118">
        <f>TABLE3!J14</f>
        <v>1.3083340788239251</v>
      </c>
      <c r="I51" s="85"/>
      <c r="J51" s="85"/>
    </row>
    <row r="52" spans="2:11" s="87" customFormat="1" ht="14.25" customHeight="1" x14ac:dyDescent="0.2">
      <c r="B52" s="97"/>
      <c r="C52" s="70" t="str">
        <f>IF(langue="e","United States", "États-Unis")</f>
        <v>États-Unis</v>
      </c>
      <c r="D52" s="99">
        <f>TABLE2!E69</f>
        <v>660062.1542598966</v>
      </c>
      <c r="E52" s="99">
        <f>TABLE2!J69</f>
        <v>685098.80669999972</v>
      </c>
      <c r="F52" s="121">
        <f t="shared" si="0"/>
        <v>3.7930749821849519</v>
      </c>
      <c r="G52" s="121">
        <f>TABLE3!E38</f>
        <v>3.7272457470763318</v>
      </c>
      <c r="H52" s="121">
        <f>TABLE3!J38</f>
        <v>3.4247766373505533</v>
      </c>
      <c r="I52" s="85"/>
      <c r="J52" s="85"/>
    </row>
    <row r="53" spans="2:11" s="87" customFormat="1" ht="17.25" customHeight="1" x14ac:dyDescent="0.2">
      <c r="B53" s="154" t="str">
        <f>IF(langue="e", "NATO Total", "Total OTAN")</f>
        <v>Total OTAN</v>
      </c>
      <c r="C53" s="153"/>
      <c r="D53" s="159">
        <f>D50+D23</f>
        <v>910138.03078189725</v>
      </c>
      <c r="E53" s="159">
        <f>E50+E23</f>
        <v>987459.82817991241</v>
      </c>
      <c r="F53" s="160">
        <f t="shared" si="0"/>
        <v>8.4956121800105588</v>
      </c>
      <c r="G53" s="160">
        <f>TABLE3!E40</f>
        <v>2.5856208215141394</v>
      </c>
      <c r="H53" s="160">
        <f>TABLE3!J40</f>
        <v>2.5162523336346565</v>
      </c>
      <c r="I53" s="146"/>
      <c r="J53" s="85"/>
    </row>
    <row r="54" spans="2:11" s="139" customFormat="1" ht="6.75" customHeight="1" x14ac:dyDescent="0.2">
      <c r="B54" s="134"/>
      <c r="C54" s="135"/>
      <c r="D54" s="137"/>
      <c r="E54" s="137"/>
      <c r="F54" s="137"/>
      <c r="G54" s="137"/>
      <c r="H54" s="137"/>
      <c r="I54" s="138"/>
      <c r="J54" s="138"/>
    </row>
    <row r="55" spans="2:11" s="21" customFormat="1" ht="4.5" customHeight="1" x14ac:dyDescent="0.2">
      <c r="B55" s="102"/>
      <c r="C55" s="102"/>
      <c r="D55" s="102"/>
      <c r="E55" s="102"/>
      <c r="F55" s="102"/>
      <c r="G55" s="102"/>
      <c r="H55" s="102"/>
    </row>
    <row r="56" spans="2:11" s="20" customFormat="1" ht="0.75" customHeight="1" x14ac:dyDescent="0.2">
      <c r="B56" s="22"/>
      <c r="C56" s="22"/>
      <c r="D56" s="22"/>
      <c r="E56" s="22"/>
      <c r="F56" s="22"/>
      <c r="G56" s="22"/>
      <c r="H56" s="22"/>
      <c r="I56" s="22"/>
    </row>
    <row r="57" spans="2:11" ht="11.25" customHeight="1" x14ac:dyDescent="0.2">
      <c r="C57" s="503" t="str">
        <f>IF(langue="e","Notes: Figures for 2018 and 2019 are estimates. The NATO Europe and NATO Total aggregates from 2017 onwards include Montenegro, which became an Ally on 5 June 2017.","Notes : Les chiffres pour 2018 et 2019 sont des estimations. À compter de 2017, les agrégats Europe OTAN et Total OTAN comprennent le Monténégro, qui est devenu membre de l’Alliance le 5 juin 2017. ")</f>
        <v xml:space="preserve">Notes : Les chiffres pour 2018 et 2019 sont des estimations. À compter de 2017, les agrégats Europe OTAN et Total OTAN comprennent le Monténégro, qui est devenu membre de l’Alliance le 5 juin 2017. </v>
      </c>
      <c r="D57" s="503"/>
      <c r="E57" s="503"/>
      <c r="F57" s="503"/>
      <c r="G57" s="503"/>
      <c r="H57" s="503"/>
      <c r="I57" s="360"/>
      <c r="J57" s="360"/>
      <c r="K57" s="360"/>
    </row>
    <row r="58" spans="2:11" ht="9" customHeight="1" x14ac:dyDescent="0.25">
      <c r="B58" s="69"/>
      <c r="C58" s="105" t="str">
        <f>IF(langue="e","*   Defence expenditure does not include pensions. ","* Les dépenses de défense n'incluent pas les pensions.")</f>
        <v>* Les dépenses de défense n'incluent pas les pensions.</v>
      </c>
      <c r="D58" s="106"/>
      <c r="E58" s="106"/>
      <c r="F58" s="106"/>
      <c r="G58" s="106"/>
      <c r="H58" s="106"/>
      <c r="I58" s="106"/>
      <c r="J58" s="355"/>
      <c r="K58" s="107"/>
    </row>
    <row r="59" spans="2:11" ht="29.25" customHeight="1" x14ac:dyDescent="0.2">
      <c r="B59" s="69"/>
      <c r="C59" s="501" t="str">
        <f>IF(langue="e","**  "&amp;B74,"**  "&amp;B75)</f>
        <v>**  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v>
      </c>
      <c r="D59" s="501"/>
      <c r="E59" s="501"/>
      <c r="F59" s="501"/>
      <c r="G59" s="501"/>
      <c r="H59" s="501"/>
      <c r="I59" s="361"/>
      <c r="J59" s="361"/>
      <c r="K59" s="361"/>
    </row>
    <row r="60" spans="2:11" ht="9.75" customHeight="1" x14ac:dyDescent="0.2">
      <c r="B60" s="69"/>
      <c r="C60" s="69"/>
      <c r="D60" s="69"/>
      <c r="E60" s="69"/>
      <c r="F60" s="69"/>
      <c r="G60" s="69"/>
      <c r="H60" s="69"/>
      <c r="I60" s="84"/>
      <c r="J60" s="84"/>
    </row>
    <row r="61" spans="2:11" ht="9.75" customHeight="1" x14ac:dyDescent="0.2">
      <c r="B61" s="69"/>
      <c r="C61" s="69"/>
      <c r="D61" s="69"/>
      <c r="E61" s="69"/>
      <c r="F61" s="69"/>
      <c r="G61" s="69"/>
      <c r="H61" s="69"/>
      <c r="I61" s="84"/>
      <c r="J61" s="84"/>
    </row>
    <row r="62" spans="2:11" ht="9.75" customHeight="1" x14ac:dyDescent="0.2">
      <c r="B62" s="69"/>
      <c r="C62" s="72"/>
      <c r="D62" s="69"/>
      <c r="E62" s="69"/>
      <c r="F62" s="69"/>
      <c r="G62" s="69"/>
      <c r="H62" s="69"/>
      <c r="I62" s="84"/>
      <c r="J62" s="84"/>
    </row>
    <row r="63" spans="2:11" ht="9.75" customHeight="1" x14ac:dyDescent="0.2">
      <c r="B63" s="69"/>
      <c r="C63" s="69"/>
      <c r="D63" s="69"/>
      <c r="E63" s="69"/>
      <c r="F63" s="69"/>
      <c r="G63" s="69"/>
      <c r="H63" s="69"/>
      <c r="I63" s="84"/>
      <c r="J63" s="84"/>
    </row>
    <row r="64" spans="2:11" ht="9.75" customHeight="1" x14ac:dyDescent="0.2">
      <c r="B64" s="69"/>
      <c r="C64" s="69"/>
      <c r="D64" s="69"/>
      <c r="E64" s="69"/>
      <c r="F64" s="69"/>
      <c r="G64" s="69"/>
      <c r="H64" s="69"/>
      <c r="I64" s="84"/>
      <c r="J64" s="84"/>
    </row>
    <row r="65" spans="2:10" ht="9.75" customHeight="1" x14ac:dyDescent="0.2">
      <c r="B65" s="69"/>
      <c r="C65" s="69"/>
      <c r="D65" s="69"/>
      <c r="E65" s="69"/>
      <c r="F65" s="69"/>
      <c r="G65" s="69"/>
      <c r="H65" s="69"/>
      <c r="I65" s="84"/>
      <c r="J65" s="84"/>
    </row>
    <row r="66" spans="2:10" ht="9.75" customHeight="1" x14ac:dyDescent="0.2">
      <c r="B66" s="69"/>
      <c r="C66" s="69"/>
      <c r="D66" s="69"/>
      <c r="E66" s="69"/>
      <c r="F66" s="69"/>
      <c r="G66" s="69"/>
      <c r="H66" s="69"/>
      <c r="I66" s="84"/>
      <c r="J66" s="84"/>
    </row>
    <row r="67" spans="2:10" ht="9.75" customHeight="1" x14ac:dyDescent="0.2">
      <c r="B67" s="69"/>
      <c r="C67" s="69"/>
      <c r="D67" s="69"/>
      <c r="E67" s="69"/>
      <c r="F67" s="69"/>
      <c r="G67" s="69"/>
      <c r="H67" s="69"/>
      <c r="I67" s="84"/>
      <c r="J67" s="84"/>
    </row>
    <row r="68" spans="2:10" ht="9.75" customHeight="1" x14ac:dyDescent="0.2">
      <c r="B68" s="69"/>
      <c r="C68" s="69"/>
      <c r="D68" s="69"/>
      <c r="E68" s="69"/>
      <c r="F68" s="69"/>
      <c r="G68" s="69"/>
      <c r="H68" s="69"/>
      <c r="I68" s="84"/>
      <c r="J68" s="84"/>
    </row>
    <row r="69" spans="2:10" ht="9.75" customHeight="1" x14ac:dyDescent="0.2">
      <c r="B69" s="69"/>
      <c r="C69" s="69"/>
      <c r="D69" s="69"/>
      <c r="E69" s="69"/>
      <c r="F69" s="69"/>
      <c r="G69" s="69"/>
      <c r="H69" s="69"/>
      <c r="I69" s="84"/>
      <c r="J69" s="84"/>
    </row>
    <row r="70" spans="2:10" ht="14.25" customHeight="1" x14ac:dyDescent="0.3">
      <c r="B70" s="111" t="str">
        <f>"-"&amp;verif!F3+3&amp;"-"</f>
        <v>-9-</v>
      </c>
      <c r="C70" s="112"/>
      <c r="D70" s="112"/>
      <c r="E70" s="112"/>
      <c r="F70" s="112"/>
      <c r="G70" s="112"/>
      <c r="H70" s="112"/>
      <c r="I70" s="112"/>
      <c r="J70" s="84"/>
    </row>
    <row r="71" spans="2:10" ht="6.75" customHeight="1" x14ac:dyDescent="0.2">
      <c r="B71" s="79"/>
      <c r="C71" s="79"/>
      <c r="D71" s="79"/>
      <c r="E71" s="79"/>
      <c r="F71" s="79"/>
      <c r="G71" s="79"/>
      <c r="H71" s="79"/>
      <c r="I71" s="79"/>
    </row>
    <row r="74" spans="2:10" ht="15" x14ac:dyDescent="0.25">
      <c r="B74" s="358" t="s">
        <v>608</v>
      </c>
    </row>
    <row r="75" spans="2:10" ht="15" x14ac:dyDescent="0.25">
      <c r="B75" s="359" t="s">
        <v>609</v>
      </c>
    </row>
  </sheetData>
  <mergeCells count="2">
    <mergeCell ref="C57:H57"/>
    <mergeCell ref="C59:H59"/>
  </mergeCells>
  <printOptions horizontalCentered="1" verticalCentered="1"/>
  <pageMargins left="0" right="0" top="0" bottom="0" header="0" footer="0"/>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72"/>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19.7109375" style="78" customWidth="1"/>
    <col min="4" max="5" width="10.7109375" style="78" customWidth="1"/>
    <col min="6" max="8" width="12.7109375" style="78" customWidth="1"/>
    <col min="9" max="9" width="3.85546875" style="78" customWidth="1"/>
    <col min="10" max="16384" width="9.140625" style="78"/>
  </cols>
  <sheetData>
    <row r="1" spans="2:12" ht="10.5" customHeight="1" x14ac:dyDescent="0.2">
      <c r="B1" s="75"/>
      <c r="C1" s="75"/>
      <c r="D1" s="76"/>
      <c r="E1" s="76"/>
      <c r="F1" s="76"/>
      <c r="G1" s="76"/>
      <c r="H1" s="76"/>
    </row>
    <row r="2" spans="2:12" s="133" customFormat="1" ht="21" customHeight="1" x14ac:dyDescent="0.2">
      <c r="B2" s="127"/>
      <c r="C2" s="128"/>
      <c r="D2" s="129"/>
      <c r="E2" s="129"/>
      <c r="F2" s="130"/>
      <c r="G2" s="130"/>
      <c r="H2" s="129"/>
      <c r="I2" s="131"/>
      <c r="J2" s="132"/>
    </row>
    <row r="3" spans="2:12" s="139" customFormat="1" ht="10.5" customHeight="1" x14ac:dyDescent="0.2">
      <c r="B3" s="134"/>
      <c r="C3" s="135"/>
      <c r="D3" s="136"/>
      <c r="E3" s="136"/>
      <c r="F3" s="136"/>
      <c r="G3" s="136"/>
      <c r="H3" s="137"/>
      <c r="I3" s="138"/>
      <c r="J3" s="138"/>
    </row>
    <row r="4" spans="2:12" ht="9.75" customHeight="1" x14ac:dyDescent="0.2">
      <c r="B4" s="69"/>
      <c r="C4" s="69"/>
      <c r="D4" s="69"/>
      <c r="E4" s="69"/>
      <c r="F4" s="69"/>
      <c r="G4" s="69"/>
      <c r="H4" s="69"/>
      <c r="I4" s="84"/>
      <c r="J4" s="84"/>
    </row>
    <row r="5" spans="2:12" ht="9.75" customHeight="1" x14ac:dyDescent="0.2">
      <c r="B5" s="69"/>
      <c r="C5" s="69"/>
      <c r="D5" s="69"/>
      <c r="E5" s="69"/>
      <c r="F5" s="69"/>
      <c r="G5" s="69"/>
      <c r="H5" s="69"/>
      <c r="I5" s="84"/>
      <c r="J5" s="84"/>
    </row>
    <row r="6" spans="2:12" ht="9.75" customHeight="1" x14ac:dyDescent="0.2">
      <c r="B6" s="69"/>
      <c r="C6" s="69"/>
      <c r="D6" s="69"/>
      <c r="E6" s="69"/>
      <c r="F6" s="69"/>
      <c r="G6" s="69"/>
      <c r="H6" s="69"/>
      <c r="I6" s="84"/>
      <c r="J6" s="84"/>
    </row>
    <row r="7" spans="2:12" ht="9.75" customHeight="1" x14ac:dyDescent="0.2">
      <c r="B7" s="69"/>
      <c r="C7" s="69"/>
      <c r="D7" s="69"/>
      <c r="E7" s="69"/>
      <c r="F7" s="69"/>
      <c r="G7" s="69"/>
      <c r="H7" s="69"/>
      <c r="I7" s="84"/>
      <c r="J7" s="84"/>
    </row>
    <row r="8" spans="2:12" s="139" customFormat="1" ht="10.5" customHeight="1" x14ac:dyDescent="0.2">
      <c r="B8" s="134"/>
      <c r="C8" s="135"/>
      <c r="D8" s="137"/>
      <c r="E8" s="137"/>
      <c r="F8" s="137"/>
      <c r="G8" s="137"/>
      <c r="H8" s="137"/>
      <c r="I8" s="138"/>
      <c r="J8" s="138"/>
    </row>
    <row r="9" spans="2:12" s="139" customFormat="1" ht="10.5" customHeight="1" x14ac:dyDescent="0.2">
      <c r="B9" s="134"/>
      <c r="C9" s="135"/>
      <c r="D9" s="136"/>
      <c r="E9" s="136"/>
      <c r="F9" s="136"/>
      <c r="G9" s="136"/>
      <c r="H9" s="137"/>
      <c r="I9" s="138"/>
      <c r="J9" s="138"/>
    </row>
    <row r="10" spans="2:12" s="139" customFormat="1" ht="10.5" customHeight="1" x14ac:dyDescent="0.2">
      <c r="B10" s="134"/>
      <c r="C10" s="135"/>
      <c r="D10" s="137"/>
      <c r="E10" s="137"/>
      <c r="F10" s="137"/>
      <c r="G10" s="137"/>
      <c r="H10" s="137"/>
      <c r="I10" s="138"/>
      <c r="J10" s="138"/>
    </row>
    <row r="11" spans="2:12" s="139" customFormat="1" ht="10.5" customHeight="1" x14ac:dyDescent="0.2">
      <c r="B11" s="134"/>
      <c r="C11" s="135"/>
      <c r="D11" s="136"/>
      <c r="E11" s="136"/>
      <c r="F11" s="136"/>
      <c r="G11" s="136"/>
      <c r="H11" s="137"/>
      <c r="I11" s="138"/>
      <c r="J11" s="138"/>
    </row>
    <row r="12" spans="2:12" s="139" customFormat="1" ht="10.5" customHeight="1" x14ac:dyDescent="0.2">
      <c r="B12" s="134"/>
      <c r="C12" s="135"/>
      <c r="D12" s="137"/>
      <c r="E12" s="137"/>
      <c r="F12" s="137"/>
      <c r="G12" s="137"/>
      <c r="H12" s="137"/>
      <c r="I12" s="138"/>
      <c r="J12" s="138"/>
    </row>
    <row r="13" spans="2:12" s="139" customFormat="1" ht="10.5" customHeight="1" x14ac:dyDescent="0.2">
      <c r="B13" s="134"/>
      <c r="C13" s="135"/>
      <c r="D13" s="136"/>
      <c r="E13" s="136"/>
      <c r="F13" s="136"/>
      <c r="G13" s="136"/>
      <c r="H13" s="137"/>
      <c r="I13" s="138"/>
      <c r="J13" s="138"/>
    </row>
    <row r="14" spans="2:12" s="21" customFormat="1" ht="7.5" customHeight="1" x14ac:dyDescent="0.2">
      <c r="B14" s="79"/>
      <c r="C14" s="79"/>
      <c r="D14" s="79"/>
      <c r="E14" s="79"/>
      <c r="F14" s="79"/>
      <c r="G14" s="79"/>
      <c r="H14" s="79"/>
      <c r="I14" s="79"/>
    </row>
    <row r="15" spans="2:12" s="20" customFormat="1" ht="0.75" customHeight="1" x14ac:dyDescent="0.2">
      <c r="B15" s="22"/>
      <c r="C15" s="22"/>
      <c r="D15" s="22"/>
      <c r="E15" s="22"/>
      <c r="F15" s="22"/>
      <c r="G15" s="22"/>
      <c r="H15" s="22"/>
      <c r="I15" s="22"/>
    </row>
    <row r="16" spans="2:12" ht="18.75" customHeight="1" x14ac:dyDescent="0.25">
      <c r="B16" s="140" t="s">
        <v>694</v>
      </c>
      <c r="C16" s="80"/>
      <c r="D16" s="81"/>
      <c r="E16" s="82"/>
      <c r="F16" s="82"/>
      <c r="G16" s="82"/>
      <c r="H16" s="82"/>
      <c r="I16" s="83"/>
      <c r="J16" s="84"/>
      <c r="L16" s="357"/>
    </row>
    <row r="17" spans="2:10" s="87" customFormat="1" ht="7.5" customHeight="1" x14ac:dyDescent="0.2">
      <c r="B17" s="85"/>
      <c r="C17" s="85"/>
      <c r="D17" s="86"/>
      <c r="E17" s="86"/>
      <c r="F17" s="86"/>
      <c r="G17" s="86"/>
      <c r="H17" s="86"/>
      <c r="I17" s="85"/>
      <c r="J17" s="85"/>
    </row>
    <row r="18" spans="2:10" s="21" customFormat="1" ht="15" customHeight="1" x14ac:dyDescent="0.2">
      <c r="B18" s="141" t="s">
        <v>695</v>
      </c>
      <c r="C18" s="88"/>
      <c r="D18" s="88"/>
      <c r="E18" s="88"/>
      <c r="F18" s="88"/>
      <c r="G18" s="88"/>
      <c r="H18" s="88"/>
      <c r="I18" s="89"/>
    </row>
    <row r="19" spans="2:10" s="20" customFormat="1" ht="0.75" customHeight="1" x14ac:dyDescent="0.2">
      <c r="B19" s="22"/>
      <c r="C19" s="22"/>
      <c r="D19" s="22"/>
      <c r="E19" s="22"/>
      <c r="F19" s="22"/>
      <c r="G19" s="22"/>
      <c r="H19" s="22"/>
      <c r="I19" s="22"/>
    </row>
    <row r="20" spans="2:10" s="92" customFormat="1" ht="36" x14ac:dyDescent="0.2">
      <c r="B20" s="90"/>
      <c r="C20" s="90"/>
      <c r="D20" s="91">
        <v>2014</v>
      </c>
      <c r="E20" s="91" t="s">
        <v>501</v>
      </c>
      <c r="F20" s="350" t="s">
        <v>620</v>
      </c>
      <c r="G20" s="350" t="s">
        <v>621</v>
      </c>
      <c r="H20" s="350" t="s">
        <v>622</v>
      </c>
      <c r="I20" s="143"/>
      <c r="J20" s="21"/>
    </row>
    <row r="21" spans="2:10" s="20" customFormat="1" ht="0.75" customHeight="1" x14ac:dyDescent="0.2">
      <c r="D21" s="22"/>
      <c r="E21" s="22"/>
      <c r="F21" s="22"/>
      <c r="G21" s="22"/>
      <c r="H21" s="22"/>
      <c r="I21" s="22"/>
    </row>
    <row r="22" spans="2:10" ht="7.5" customHeight="1" x14ac:dyDescent="0.2">
      <c r="B22" s="93"/>
      <c r="C22" s="94"/>
      <c r="D22" s="95"/>
      <c r="E22" s="95"/>
      <c r="F22" s="95"/>
      <c r="G22" s="95"/>
      <c r="H22" s="95"/>
      <c r="I22" s="96"/>
      <c r="J22" s="84"/>
    </row>
    <row r="23" spans="2:10" s="87" customFormat="1" ht="13.5" customHeight="1" x14ac:dyDescent="0.2">
      <c r="B23" s="97"/>
      <c r="C23" s="71" t="s">
        <v>660</v>
      </c>
      <c r="D23" s="98">
        <v>149.99878745668829</v>
      </c>
      <c r="E23" s="98">
        <v>166.09070038862248</v>
      </c>
      <c r="F23" s="118">
        <v>10.728028675952261</v>
      </c>
      <c r="G23" s="118">
        <v>1.3465168570312582</v>
      </c>
      <c r="H23" s="118">
        <v>1.2590057362707745</v>
      </c>
      <c r="I23" s="85"/>
      <c r="J23" s="85"/>
    </row>
    <row r="24" spans="2:10" s="87" customFormat="1" ht="13.5" customHeight="1" x14ac:dyDescent="0.2">
      <c r="B24" s="97"/>
      <c r="C24" s="70" t="s">
        <v>661</v>
      </c>
      <c r="D24" s="99">
        <v>4383.2729285512187</v>
      </c>
      <c r="E24" s="99">
        <v>4494.2339480404335</v>
      </c>
      <c r="F24" s="121">
        <v>2.5314649874172979</v>
      </c>
      <c r="G24" s="121">
        <v>0.97809040061186536</v>
      </c>
      <c r="H24" s="121">
        <v>0.93065747125798071</v>
      </c>
      <c r="I24" s="85"/>
      <c r="J24" s="85"/>
    </row>
    <row r="25" spans="2:10" s="87" customFormat="1" ht="13.5" customHeight="1" x14ac:dyDescent="0.2">
      <c r="B25" s="97"/>
      <c r="C25" s="71" t="s">
        <v>662</v>
      </c>
      <c r="D25" s="351">
        <v>638.10056375050488</v>
      </c>
      <c r="E25" s="351">
        <v>1872.0928954571039</v>
      </c>
      <c r="F25" s="118">
        <v>193.38524392670587</v>
      </c>
      <c r="G25" s="326">
        <v>1.315205524441234</v>
      </c>
      <c r="H25" s="326">
        <v>3.2462622273160866</v>
      </c>
      <c r="I25" s="85"/>
      <c r="J25" s="85"/>
    </row>
    <row r="26" spans="2:10" s="87" customFormat="1" ht="14.25" customHeight="1" x14ac:dyDescent="0.2">
      <c r="B26" s="97"/>
      <c r="C26" s="70" t="s">
        <v>77</v>
      </c>
      <c r="D26" s="99">
        <v>15553.068727069198</v>
      </c>
      <c r="E26" s="99">
        <v>21860.379429525608</v>
      </c>
      <c r="F26" s="121">
        <v>40.553480558334499</v>
      </c>
      <c r="G26" s="121">
        <v>1.0063682823431044</v>
      </c>
      <c r="H26" s="121">
        <v>1.3083340788239251</v>
      </c>
      <c r="I26" s="85"/>
      <c r="J26" s="85"/>
    </row>
    <row r="27" spans="2:10" s="87" customFormat="1" ht="13.5" customHeight="1" x14ac:dyDescent="0.2">
      <c r="B27" s="97"/>
      <c r="C27" s="97" t="s">
        <v>663</v>
      </c>
      <c r="D27" s="352">
        <v>891.59686027388807</v>
      </c>
      <c r="E27" s="352">
        <v>934.10068876566345</v>
      </c>
      <c r="F27" s="353">
        <v>4.7671577128163944</v>
      </c>
      <c r="G27" s="353">
        <v>1.8437384079878234</v>
      </c>
      <c r="H27" s="353">
        <v>1.6804744857303007</v>
      </c>
      <c r="I27" s="85"/>
      <c r="J27" s="85"/>
    </row>
    <row r="28" spans="2:10" s="87" customFormat="1" ht="13.5" customHeight="1" x14ac:dyDescent="0.2">
      <c r="B28" s="97"/>
      <c r="C28" s="70" t="s">
        <v>664</v>
      </c>
      <c r="D28" s="99">
        <v>1686.3210740723491</v>
      </c>
      <c r="E28" s="99">
        <v>2511.5404331008253</v>
      </c>
      <c r="F28" s="354">
        <v>48.936075799351087</v>
      </c>
      <c r="G28" s="121">
        <v>0.95076637715741119</v>
      </c>
      <c r="H28" s="121">
        <v>1.1900349218424517</v>
      </c>
      <c r="I28" s="85"/>
      <c r="J28" s="85"/>
    </row>
    <row r="29" spans="2:10" s="87" customFormat="1" ht="13.5" customHeight="1" x14ac:dyDescent="0.2">
      <c r="B29" s="97"/>
      <c r="C29" s="97" t="s">
        <v>665</v>
      </c>
      <c r="D29" s="352">
        <v>3398.930799141071</v>
      </c>
      <c r="E29" s="352">
        <v>4333.0627740895134</v>
      </c>
      <c r="F29" s="353">
        <v>27.48311248891866</v>
      </c>
      <c r="G29" s="353">
        <v>1.1492780532908666</v>
      </c>
      <c r="H29" s="353">
        <v>1.3203006710020722</v>
      </c>
      <c r="I29" s="85"/>
      <c r="J29" s="85"/>
    </row>
    <row r="30" spans="2:10" s="87" customFormat="1" ht="13.5" customHeight="1" x14ac:dyDescent="0.2">
      <c r="B30" s="97"/>
      <c r="C30" s="70" t="s">
        <v>666</v>
      </c>
      <c r="D30" s="99">
        <v>432.41027089017359</v>
      </c>
      <c r="E30" s="99">
        <v>568.84854950333931</v>
      </c>
      <c r="F30" s="354">
        <v>31.552968973722461</v>
      </c>
      <c r="G30" s="121">
        <v>1.9273404817483413</v>
      </c>
      <c r="H30" s="121">
        <v>2.1360072168626312</v>
      </c>
      <c r="I30" s="85"/>
      <c r="J30" s="85"/>
    </row>
    <row r="31" spans="2:10" s="87" customFormat="1" ht="13.5" customHeight="1" x14ac:dyDescent="0.2">
      <c r="B31" s="97"/>
      <c r="C31" s="97" t="s">
        <v>151</v>
      </c>
      <c r="D31" s="352">
        <v>43913.805801061848</v>
      </c>
      <c r="E31" s="352">
        <v>47771.40249477289</v>
      </c>
      <c r="F31" s="353">
        <v>8.7844736372582055</v>
      </c>
      <c r="G31" s="353">
        <v>1.819692678143664</v>
      </c>
      <c r="H31" s="353">
        <v>1.8411364749698875</v>
      </c>
      <c r="I31" s="85"/>
      <c r="J31" s="85"/>
    </row>
    <row r="32" spans="2:10" s="87" customFormat="1" ht="13.5" customHeight="1" x14ac:dyDescent="0.2">
      <c r="B32" s="97"/>
      <c r="C32" s="70" t="s">
        <v>667</v>
      </c>
      <c r="D32" s="99">
        <v>39303.907401555276</v>
      </c>
      <c r="E32" s="99">
        <v>49711.722431229995</v>
      </c>
      <c r="F32" s="354">
        <v>26.480357088524165</v>
      </c>
      <c r="G32" s="121">
        <v>1.1807378056161364</v>
      </c>
      <c r="H32" s="121">
        <v>1.3756017865112737</v>
      </c>
      <c r="I32" s="85"/>
      <c r="J32" s="85"/>
    </row>
    <row r="33" spans="2:10" s="87" customFormat="1" ht="13.5" customHeight="1" x14ac:dyDescent="0.2">
      <c r="B33" s="97"/>
      <c r="C33" s="97" t="s">
        <v>668</v>
      </c>
      <c r="D33" s="352">
        <v>4352.9021935365172</v>
      </c>
      <c r="E33" s="352">
        <v>4723.0651381514663</v>
      </c>
      <c r="F33" s="353">
        <v>8.5038194785215246</v>
      </c>
      <c r="G33" s="353">
        <v>2.2072081188213324</v>
      </c>
      <c r="H33" s="353">
        <v>2.2843123154165919</v>
      </c>
      <c r="I33" s="85"/>
      <c r="J33" s="85"/>
    </row>
    <row r="34" spans="2:10" s="87" customFormat="1" ht="13.5" customHeight="1" x14ac:dyDescent="0.2">
      <c r="B34" s="97"/>
      <c r="C34" s="70" t="s">
        <v>669</v>
      </c>
      <c r="D34" s="99">
        <v>1027.1672787654984</v>
      </c>
      <c r="E34" s="99">
        <v>1739.4656884673891</v>
      </c>
      <c r="F34" s="354">
        <v>69.345901532023774</v>
      </c>
      <c r="G34" s="121">
        <v>0.8636352520840046</v>
      </c>
      <c r="H34" s="121">
        <v>1.2144921499963519</v>
      </c>
      <c r="I34" s="85"/>
      <c r="J34" s="85"/>
    </row>
    <row r="35" spans="2:10" s="87" customFormat="1" ht="13.5" customHeight="1" x14ac:dyDescent="0.2">
      <c r="B35" s="97"/>
      <c r="C35" s="97" t="s">
        <v>226</v>
      </c>
      <c r="D35" s="352">
        <v>20777.45639598948</v>
      </c>
      <c r="E35" s="352">
        <v>23281.234720157001</v>
      </c>
      <c r="F35" s="353">
        <v>12.050456400672838</v>
      </c>
      <c r="G35" s="353">
        <v>1.1438370337985304</v>
      </c>
      <c r="H35" s="353">
        <v>1.2249782977660457</v>
      </c>
      <c r="I35" s="85"/>
      <c r="J35" s="85"/>
    </row>
    <row r="36" spans="2:10" s="87" customFormat="1" ht="13.5" customHeight="1" x14ac:dyDescent="0.2">
      <c r="B36" s="97"/>
      <c r="C36" s="70" t="s">
        <v>610</v>
      </c>
      <c r="D36" s="99">
        <v>245.16225480586974</v>
      </c>
      <c r="E36" s="99">
        <v>622.37202865380698</v>
      </c>
      <c r="F36" s="354">
        <v>153.86127613593231</v>
      </c>
      <c r="G36" s="121">
        <v>0.93593219185030641</v>
      </c>
      <c r="H36" s="121">
        <v>2.0084642512156017</v>
      </c>
      <c r="I36" s="85"/>
      <c r="J36" s="85"/>
    </row>
    <row r="37" spans="2:10" s="87" customFormat="1" ht="13.5" customHeight="1" x14ac:dyDescent="0.2">
      <c r="B37" s="97"/>
      <c r="C37" s="97" t="s">
        <v>611</v>
      </c>
      <c r="D37" s="352">
        <v>358.10636224740529</v>
      </c>
      <c r="E37" s="352">
        <v>957.10459791482276</v>
      </c>
      <c r="F37" s="353">
        <v>167.26824731854023</v>
      </c>
      <c r="G37" s="353">
        <v>0.87998887843088525</v>
      </c>
      <c r="H37" s="353">
        <v>2.0300433078095965</v>
      </c>
      <c r="I37" s="85"/>
      <c r="J37" s="85"/>
    </row>
    <row r="38" spans="2:10" s="87" customFormat="1" ht="13.5" customHeight="1" x14ac:dyDescent="0.2">
      <c r="B38" s="97"/>
      <c r="C38" s="70" t="s">
        <v>272</v>
      </c>
      <c r="D38" s="99">
        <v>210.30159157622546</v>
      </c>
      <c r="E38" s="99">
        <v>348.43795602453224</v>
      </c>
      <c r="F38" s="354">
        <v>65.684887790417974</v>
      </c>
      <c r="G38" s="121">
        <v>0.38224080068898442</v>
      </c>
      <c r="H38" s="121">
        <v>0.55999193223926824</v>
      </c>
      <c r="I38" s="85"/>
      <c r="J38" s="85"/>
    </row>
    <row r="39" spans="2:10" s="87" customFormat="1" ht="13.5" customHeight="1" x14ac:dyDescent="0.2">
      <c r="B39" s="97"/>
      <c r="C39" s="97" t="s">
        <v>486</v>
      </c>
      <c r="D39" s="352">
        <v>58.977912858167933</v>
      </c>
      <c r="E39" s="352">
        <v>78.391922998980476</v>
      </c>
      <c r="F39" s="353">
        <v>32.917424845975816</v>
      </c>
      <c r="G39" s="353">
        <v>1.5044662597941774</v>
      </c>
      <c r="H39" s="353">
        <v>1.6624196894089602</v>
      </c>
      <c r="I39" s="85"/>
      <c r="J39" s="85"/>
    </row>
    <row r="40" spans="2:10" s="87" customFormat="1" ht="13.5" customHeight="1" x14ac:dyDescent="0.2">
      <c r="B40" s="97"/>
      <c r="C40" s="70" t="s">
        <v>287</v>
      </c>
      <c r="D40" s="99">
        <v>8645.7716108845361</v>
      </c>
      <c r="E40" s="99">
        <v>11414.325470461587</v>
      </c>
      <c r="F40" s="354">
        <v>32.022056378306331</v>
      </c>
      <c r="G40" s="121">
        <v>1.1518224509053967</v>
      </c>
      <c r="H40" s="121">
        <v>1.3594864579677934</v>
      </c>
      <c r="I40" s="85"/>
      <c r="J40" s="85"/>
    </row>
    <row r="41" spans="2:10" s="87" customFormat="1" ht="13.5" customHeight="1" x14ac:dyDescent="0.2">
      <c r="B41" s="97"/>
      <c r="C41" s="97" t="s">
        <v>302</v>
      </c>
      <c r="D41" s="352">
        <v>5863.8249901196286</v>
      </c>
      <c r="E41" s="352">
        <v>7422.0895087997724</v>
      </c>
      <c r="F41" s="353">
        <v>26.574198945326177</v>
      </c>
      <c r="G41" s="353">
        <v>1.5463968764861775</v>
      </c>
      <c r="H41" s="353">
        <v>1.8026620412987102</v>
      </c>
      <c r="I41" s="85"/>
      <c r="J41" s="85"/>
    </row>
    <row r="42" spans="2:10" s="87" customFormat="1" ht="13.5" customHeight="1" x14ac:dyDescent="0.2">
      <c r="B42" s="97"/>
      <c r="C42" s="70" t="s">
        <v>612</v>
      </c>
      <c r="D42" s="99">
        <v>8520.8615500020114</v>
      </c>
      <c r="E42" s="99">
        <v>11310.593562674718</v>
      </c>
      <c r="F42" s="354">
        <v>32.740022781757872</v>
      </c>
      <c r="G42" s="121">
        <v>1.8526782880454309</v>
      </c>
      <c r="H42" s="121">
        <v>2.0014273265832245</v>
      </c>
      <c r="I42" s="85"/>
      <c r="J42" s="85"/>
    </row>
    <row r="43" spans="2:10" s="87" customFormat="1" ht="13.5" customHeight="1" x14ac:dyDescent="0.2">
      <c r="B43" s="97"/>
      <c r="C43" s="97" t="s">
        <v>332</v>
      </c>
      <c r="D43" s="352">
        <v>2560.9109193370773</v>
      </c>
      <c r="E43" s="352">
        <v>3306.7390204727399</v>
      </c>
      <c r="F43" s="353">
        <v>29.123547230948944</v>
      </c>
      <c r="G43" s="353">
        <v>1.3075764968961723</v>
      </c>
      <c r="H43" s="353">
        <v>1.5220386145055906</v>
      </c>
      <c r="I43" s="85"/>
      <c r="J43" s="85"/>
    </row>
    <row r="44" spans="2:10" s="87" customFormat="1" ht="13.5" customHeight="1" x14ac:dyDescent="0.2">
      <c r="B44" s="97"/>
      <c r="C44" s="70" t="s">
        <v>613</v>
      </c>
      <c r="D44" s="99">
        <v>2309.0575505704437</v>
      </c>
      <c r="E44" s="99">
        <v>4374.2870268681354</v>
      </c>
      <c r="F44" s="354">
        <v>89.440363917628844</v>
      </c>
      <c r="G44" s="121">
        <v>1.3482410745000672</v>
      </c>
      <c r="H44" s="121">
        <v>2.0403178186447235</v>
      </c>
      <c r="I44" s="85"/>
      <c r="J44" s="85"/>
    </row>
    <row r="45" spans="2:10" s="87" customFormat="1" ht="13.5" customHeight="1" x14ac:dyDescent="0.2">
      <c r="B45" s="97"/>
      <c r="C45" s="97" t="s">
        <v>585</v>
      </c>
      <c r="D45" s="352">
        <v>832.20586166924022</v>
      </c>
      <c r="E45" s="352">
        <v>1753.7950147938236</v>
      </c>
      <c r="F45" s="353">
        <v>110.74052654184121</v>
      </c>
      <c r="G45" s="353">
        <v>0.98775595320557941</v>
      </c>
      <c r="H45" s="353">
        <v>1.7425724671399123</v>
      </c>
      <c r="I45" s="85"/>
      <c r="J45" s="85"/>
    </row>
    <row r="46" spans="2:10" s="87" customFormat="1" ht="13.5" customHeight="1" x14ac:dyDescent="0.2">
      <c r="B46" s="97"/>
      <c r="C46" s="70" t="s">
        <v>377</v>
      </c>
      <c r="D46" s="99">
        <v>410.5836823517181</v>
      </c>
      <c r="E46" s="99">
        <v>525.48553035744408</v>
      </c>
      <c r="F46" s="354">
        <v>27.985001095902696</v>
      </c>
      <c r="G46" s="121">
        <v>0.97454126692693133</v>
      </c>
      <c r="H46" s="121">
        <v>1.0441415960449179</v>
      </c>
      <c r="I46" s="85"/>
      <c r="J46" s="85"/>
    </row>
    <row r="47" spans="2:10" s="87" customFormat="1" ht="13.5" customHeight="1" x14ac:dyDescent="0.2">
      <c r="B47" s="97"/>
      <c r="C47" s="97" t="s">
        <v>392</v>
      </c>
      <c r="D47" s="352">
        <v>10598.831115027426</v>
      </c>
      <c r="E47" s="352">
        <v>12336.318624488636</v>
      </c>
      <c r="F47" s="353">
        <v>16.39319931230656</v>
      </c>
      <c r="G47" s="353">
        <v>0.91612707405908589</v>
      </c>
      <c r="H47" s="353">
        <v>0.92351288024407807</v>
      </c>
      <c r="I47" s="85"/>
      <c r="J47" s="85"/>
    </row>
    <row r="48" spans="2:10" s="87" customFormat="1" ht="13.5" customHeight="1" x14ac:dyDescent="0.2">
      <c r="B48" s="97"/>
      <c r="C48" s="70" t="s">
        <v>407</v>
      </c>
      <c r="D48" s="99">
        <v>11784.41711265035</v>
      </c>
      <c r="E48" s="99">
        <v>17999.515400287335</v>
      </c>
      <c r="F48" s="354">
        <v>52.739972017497536</v>
      </c>
      <c r="G48" s="121">
        <v>1.4540228013523493</v>
      </c>
      <c r="H48" s="121">
        <v>1.8897679361980624</v>
      </c>
      <c r="I48" s="85"/>
      <c r="J48" s="85"/>
    </row>
    <row r="49" spans="2:10" s="87" customFormat="1" ht="13.5" customHeight="1" x14ac:dyDescent="0.2">
      <c r="B49" s="97"/>
      <c r="C49" s="97" t="s">
        <v>586</v>
      </c>
      <c r="D49" s="352">
        <v>61226.902838645037</v>
      </c>
      <c r="E49" s="352">
        <v>65944.325923466502</v>
      </c>
      <c r="F49" s="353">
        <v>7.7048207015363523</v>
      </c>
      <c r="G49" s="353">
        <v>2.1635393076693274</v>
      </c>
      <c r="H49" s="353">
        <v>2.1403046869991886</v>
      </c>
      <c r="I49" s="85"/>
      <c r="J49" s="85"/>
    </row>
    <row r="50" spans="2:10" s="87" customFormat="1" ht="14.25" customHeight="1" x14ac:dyDescent="0.2">
      <c r="B50" s="97"/>
      <c r="C50" s="70" t="s">
        <v>683</v>
      </c>
      <c r="D50" s="99">
        <v>660062.1542598966</v>
      </c>
      <c r="E50" s="99">
        <v>685098.80669999972</v>
      </c>
      <c r="F50" s="121">
        <v>3.7930749821849519</v>
      </c>
      <c r="G50" s="121">
        <v>3.7272457470763318</v>
      </c>
      <c r="H50" s="121">
        <v>3.4247766373505533</v>
      </c>
      <c r="I50" s="85"/>
      <c r="J50" s="85"/>
    </row>
    <row r="51" spans="2:10" s="139" customFormat="1" ht="6.75" customHeight="1" x14ac:dyDescent="0.2">
      <c r="B51" s="134"/>
      <c r="C51" s="135"/>
      <c r="D51" s="137"/>
      <c r="E51" s="137"/>
      <c r="F51" s="137"/>
      <c r="G51" s="137"/>
      <c r="H51" s="137"/>
      <c r="I51" s="138"/>
      <c r="J51" s="138"/>
    </row>
    <row r="52" spans="2:10" s="21" customFormat="1" ht="4.5" customHeight="1" x14ac:dyDescent="0.2">
      <c r="B52" s="102"/>
      <c r="C52" s="102"/>
      <c r="D52" s="102"/>
      <c r="E52" s="102"/>
      <c r="F52" s="102"/>
      <c r="G52" s="102"/>
      <c r="H52" s="102"/>
    </row>
    <row r="53" spans="2:10" s="20" customFormat="1" ht="0.75" customHeight="1" x14ac:dyDescent="0.2">
      <c r="B53" s="22"/>
      <c r="C53" s="22"/>
      <c r="D53" s="22"/>
      <c r="E53" s="22"/>
      <c r="F53" s="22"/>
      <c r="G53" s="22"/>
      <c r="H53" s="22"/>
      <c r="I53" s="22"/>
    </row>
    <row r="54" spans="2:10" ht="10.5" customHeight="1" x14ac:dyDescent="0.2">
      <c r="C54" s="503" t="s">
        <v>696</v>
      </c>
      <c r="D54" s="503"/>
      <c r="E54" s="503"/>
      <c r="F54" s="503"/>
      <c r="G54" s="503"/>
      <c r="H54" s="503"/>
      <c r="I54" s="356"/>
      <c r="J54" s="84"/>
    </row>
    <row r="55" spans="2:10" ht="39.950000000000003" customHeight="1" x14ac:dyDescent="0.2">
      <c r="B55" s="69"/>
      <c r="C55" s="501" t="s">
        <v>656</v>
      </c>
      <c r="D55" s="501"/>
      <c r="E55" s="501"/>
      <c r="F55" s="501"/>
      <c r="G55" s="501"/>
      <c r="H55" s="501"/>
      <c r="I55" s="84"/>
      <c r="J55" s="84"/>
    </row>
    <row r="56" spans="2:10" ht="9.75" customHeight="1" x14ac:dyDescent="0.2">
      <c r="B56" s="69"/>
      <c r="C56" s="69"/>
      <c r="D56" s="69"/>
      <c r="E56" s="69"/>
      <c r="F56" s="69"/>
      <c r="G56" s="69"/>
      <c r="H56" s="69"/>
      <c r="I56" s="84"/>
      <c r="J56" s="84"/>
    </row>
    <row r="57" spans="2:10" ht="9.75" customHeight="1" x14ac:dyDescent="0.2">
      <c r="B57" s="69"/>
      <c r="C57" s="69"/>
      <c r="D57" s="69"/>
      <c r="E57" s="69"/>
      <c r="F57" s="69"/>
      <c r="G57" s="69"/>
      <c r="H57" s="69"/>
      <c r="I57" s="84"/>
      <c r="J57" s="84"/>
    </row>
    <row r="58" spans="2:10" ht="9.75" customHeight="1" x14ac:dyDescent="0.2">
      <c r="B58" s="69"/>
      <c r="C58" s="72"/>
      <c r="D58" s="69"/>
      <c r="E58" s="69"/>
      <c r="F58" s="69"/>
      <c r="G58" s="69"/>
      <c r="H58" s="69"/>
      <c r="I58" s="84"/>
      <c r="J58" s="84"/>
    </row>
    <row r="59" spans="2:10" ht="9.75" customHeight="1" x14ac:dyDescent="0.2">
      <c r="B59" s="69"/>
      <c r="C59" s="69"/>
      <c r="D59" s="69"/>
      <c r="E59" s="69"/>
      <c r="F59" s="69"/>
      <c r="G59" s="69"/>
      <c r="H59" s="69"/>
      <c r="I59" s="84"/>
      <c r="J59" s="84"/>
    </row>
    <row r="60" spans="2:10" ht="9.75" customHeight="1" x14ac:dyDescent="0.2">
      <c r="B60" s="69"/>
      <c r="C60" s="69"/>
      <c r="D60" s="69"/>
      <c r="E60" s="69"/>
      <c r="F60" s="69"/>
      <c r="G60" s="69"/>
      <c r="H60" s="69"/>
      <c r="I60" s="84"/>
      <c r="J60" s="84"/>
    </row>
    <row r="61" spans="2:10" ht="9.75" customHeight="1" x14ac:dyDescent="0.2">
      <c r="B61" s="69"/>
      <c r="C61" s="69"/>
      <c r="D61" s="69"/>
      <c r="E61" s="69"/>
      <c r="F61" s="69"/>
      <c r="G61" s="69"/>
      <c r="H61" s="69"/>
      <c r="I61" s="84"/>
      <c r="J61" s="84"/>
    </row>
    <row r="62" spans="2:10" ht="9.75" customHeight="1" x14ac:dyDescent="0.2">
      <c r="B62" s="69"/>
      <c r="C62" s="69"/>
      <c r="D62" s="69"/>
      <c r="E62" s="69"/>
      <c r="F62" s="69"/>
      <c r="G62" s="69"/>
      <c r="H62" s="69"/>
      <c r="I62" s="84"/>
      <c r="J62" s="84"/>
    </row>
    <row r="63" spans="2:10" ht="9.75" customHeight="1" x14ac:dyDescent="0.2">
      <c r="B63" s="69"/>
      <c r="C63" s="69"/>
      <c r="D63" s="69"/>
      <c r="E63" s="69"/>
      <c r="F63" s="69"/>
      <c r="G63" s="69"/>
      <c r="H63" s="69"/>
      <c r="I63" s="84"/>
      <c r="J63" s="84"/>
    </row>
    <row r="64" spans="2:10" ht="9.75" customHeight="1" x14ac:dyDescent="0.2">
      <c r="B64" s="69"/>
      <c r="C64" s="69"/>
      <c r="D64" s="69"/>
      <c r="E64" s="69"/>
      <c r="F64" s="69"/>
      <c r="G64" s="69"/>
      <c r="H64" s="69"/>
      <c r="I64" s="84"/>
      <c r="J64" s="84"/>
    </row>
    <row r="65" spans="2:10" ht="9.75" customHeight="1" x14ac:dyDescent="0.2">
      <c r="B65" s="69"/>
      <c r="C65" s="69"/>
      <c r="D65" s="69"/>
      <c r="E65" s="69"/>
      <c r="F65" s="69"/>
      <c r="G65" s="69"/>
      <c r="H65" s="69"/>
      <c r="I65" s="84"/>
      <c r="J65" s="84"/>
    </row>
    <row r="66" spans="2:10" ht="14.25" customHeight="1" x14ac:dyDescent="0.3">
      <c r="B66" s="111" t="s">
        <v>697</v>
      </c>
      <c r="C66" s="112"/>
      <c r="D66" s="112"/>
      <c r="E66" s="112"/>
      <c r="F66" s="112"/>
      <c r="G66" s="112"/>
      <c r="H66" s="112"/>
      <c r="I66" s="112"/>
      <c r="J66" s="84"/>
    </row>
    <row r="67" spans="2:10" ht="6.75" customHeight="1" x14ac:dyDescent="0.2">
      <c r="B67" s="79"/>
      <c r="C67" s="79"/>
      <c r="D67" s="79"/>
      <c r="E67" s="79"/>
      <c r="F67" s="79"/>
      <c r="G67" s="79"/>
      <c r="H67" s="79"/>
      <c r="I67" s="79"/>
    </row>
    <row r="71" spans="2:10" ht="15" x14ac:dyDescent="0.25">
      <c r="B71" s="358"/>
    </row>
    <row r="72" spans="2:10" ht="15" x14ac:dyDescent="0.25">
      <c r="B72" s="359"/>
    </row>
  </sheetData>
  <mergeCells count="2">
    <mergeCell ref="C54:H54"/>
    <mergeCell ref="C55:H55"/>
  </mergeCells>
  <printOptions horizontalCentered="1" verticalCentered="1"/>
  <pageMargins left="0" right="0" top="0" bottom="0" header="0" footer="0"/>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L74"/>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20.42578125" style="78" customWidth="1"/>
    <col min="4" max="10" width="7.7109375" style="78" customWidth="1"/>
    <col min="11" max="11" width="3.85546875" style="78" customWidth="1"/>
    <col min="12" max="16384" width="9.140625" style="78"/>
  </cols>
  <sheetData>
    <row r="1" spans="2:12" ht="10.5" customHeight="1" x14ac:dyDescent="0.2">
      <c r="B1" s="75"/>
      <c r="C1" s="75"/>
      <c r="D1" s="76"/>
      <c r="E1" s="76"/>
      <c r="F1" s="76"/>
      <c r="G1" s="76"/>
      <c r="H1" s="76"/>
      <c r="I1" s="76"/>
      <c r="J1" s="77"/>
    </row>
    <row r="2" spans="2:12" s="133" customFormat="1" ht="21" customHeight="1" x14ac:dyDescent="0.2">
      <c r="B2" s="127"/>
      <c r="C2" s="128"/>
      <c r="D2" s="129"/>
      <c r="E2" s="130"/>
      <c r="F2" s="129"/>
      <c r="G2" s="129"/>
      <c r="H2" s="129"/>
      <c r="I2" s="129"/>
      <c r="J2" s="129"/>
      <c r="K2" s="131"/>
      <c r="L2" s="132"/>
    </row>
    <row r="3" spans="2:12" s="139" customFormat="1" ht="10.5" customHeight="1" x14ac:dyDescent="0.2">
      <c r="B3" s="134"/>
      <c r="C3" s="135"/>
      <c r="D3" s="136"/>
      <c r="E3" s="136"/>
      <c r="F3" s="137"/>
      <c r="G3" s="137"/>
      <c r="H3" s="137"/>
      <c r="I3" s="137"/>
      <c r="J3" s="137"/>
      <c r="K3" s="138"/>
      <c r="L3" s="138"/>
    </row>
    <row r="4" spans="2:12" ht="9.75" customHeight="1" x14ac:dyDescent="0.2">
      <c r="B4" s="69"/>
      <c r="C4" s="69"/>
      <c r="D4" s="69"/>
      <c r="E4" s="69"/>
      <c r="F4" s="69"/>
      <c r="G4" s="69"/>
      <c r="H4" s="69"/>
      <c r="I4" s="69"/>
      <c r="J4" s="69"/>
      <c r="K4" s="84"/>
      <c r="L4" s="84"/>
    </row>
    <row r="5" spans="2:12" ht="9.75" customHeight="1" x14ac:dyDescent="0.2">
      <c r="B5" s="69"/>
      <c r="C5" s="69"/>
      <c r="D5" s="69"/>
      <c r="E5" s="69"/>
      <c r="F5" s="69"/>
      <c r="G5" s="69"/>
      <c r="H5" s="69"/>
      <c r="I5" s="69"/>
      <c r="J5" s="69"/>
      <c r="K5" s="84"/>
      <c r="L5" s="84"/>
    </row>
    <row r="6" spans="2:12" ht="9.75" customHeight="1" x14ac:dyDescent="0.2">
      <c r="B6" s="69"/>
      <c r="C6" s="69"/>
      <c r="D6" s="69"/>
      <c r="E6" s="69"/>
      <c r="F6" s="69"/>
      <c r="G6" s="69"/>
      <c r="H6" s="69"/>
      <c r="I6" s="69"/>
      <c r="J6" s="69"/>
      <c r="K6" s="84"/>
      <c r="L6" s="84"/>
    </row>
    <row r="7" spans="2:12" ht="9.75" customHeight="1" x14ac:dyDescent="0.2">
      <c r="B7" s="69"/>
      <c r="C7" s="69"/>
      <c r="D7" s="69"/>
      <c r="E7" s="69"/>
      <c r="F7" s="69"/>
      <c r="G7" s="69"/>
      <c r="H7" s="69"/>
      <c r="I7" s="69"/>
      <c r="J7" s="69"/>
      <c r="K7" s="84"/>
      <c r="L7" s="84"/>
    </row>
    <row r="8" spans="2:12" s="139" customFormat="1" ht="10.5" customHeight="1" x14ac:dyDescent="0.2">
      <c r="B8" s="134"/>
      <c r="C8" s="135"/>
      <c r="D8" s="137"/>
      <c r="E8" s="137"/>
      <c r="F8" s="137"/>
      <c r="G8" s="137"/>
      <c r="H8" s="137"/>
      <c r="I8" s="137"/>
      <c r="J8" s="137"/>
      <c r="K8" s="138"/>
      <c r="L8" s="138"/>
    </row>
    <row r="9" spans="2:12" s="139" customFormat="1" ht="10.5" customHeight="1" x14ac:dyDescent="0.2">
      <c r="B9" s="134"/>
      <c r="C9" s="135"/>
      <c r="D9" s="136"/>
      <c r="E9" s="136"/>
      <c r="F9" s="137"/>
      <c r="G9" s="137"/>
      <c r="H9" s="137"/>
      <c r="I9" s="137"/>
      <c r="J9" s="137"/>
      <c r="K9" s="138"/>
      <c r="L9" s="138"/>
    </row>
    <row r="10" spans="2:12" s="139" customFormat="1" ht="10.5" customHeight="1" x14ac:dyDescent="0.2">
      <c r="B10" s="134"/>
      <c r="C10" s="135"/>
      <c r="D10" s="137"/>
      <c r="E10" s="137"/>
      <c r="F10" s="137"/>
      <c r="G10" s="137"/>
      <c r="H10" s="137"/>
      <c r="I10" s="137"/>
      <c r="J10" s="137"/>
      <c r="K10" s="138"/>
      <c r="L10" s="138"/>
    </row>
    <row r="11" spans="2:12" s="139" customFormat="1" ht="10.5" customHeight="1" x14ac:dyDescent="0.2">
      <c r="B11" s="134"/>
      <c r="C11" s="135"/>
      <c r="D11" s="136"/>
      <c r="E11" s="136"/>
      <c r="F11" s="137"/>
      <c r="G11" s="137"/>
      <c r="H11" s="137"/>
      <c r="I11" s="137"/>
      <c r="J11" s="137"/>
      <c r="K11" s="138"/>
      <c r="L11" s="138"/>
    </row>
    <row r="12" spans="2:12" s="139" customFormat="1" ht="10.5" customHeight="1" x14ac:dyDescent="0.2">
      <c r="B12" s="134"/>
      <c r="C12" s="135"/>
      <c r="D12" s="137"/>
      <c r="E12" s="137"/>
      <c r="F12" s="137"/>
      <c r="G12" s="137"/>
      <c r="H12" s="137"/>
      <c r="I12" s="137"/>
      <c r="J12" s="137"/>
      <c r="K12" s="138"/>
      <c r="L12" s="138"/>
    </row>
    <row r="13" spans="2:12" s="139" customFormat="1" ht="10.5" customHeight="1" x14ac:dyDescent="0.2">
      <c r="B13" s="134"/>
      <c r="C13" s="135"/>
      <c r="D13" s="136"/>
      <c r="E13" s="136"/>
      <c r="F13" s="137"/>
      <c r="G13" s="137"/>
      <c r="H13" s="137"/>
      <c r="I13" s="137"/>
      <c r="J13" s="137"/>
      <c r="K13" s="138"/>
      <c r="L13" s="138"/>
    </row>
    <row r="14" spans="2:12" s="21" customFormat="1" ht="7.5" customHeight="1" x14ac:dyDescent="0.2">
      <c r="B14" s="79"/>
      <c r="C14" s="79"/>
      <c r="D14" s="79"/>
      <c r="E14" s="79"/>
      <c r="F14" s="79"/>
      <c r="G14" s="79"/>
      <c r="H14" s="79"/>
      <c r="I14" s="79"/>
      <c r="J14" s="79"/>
      <c r="K14" s="79"/>
    </row>
    <row r="15" spans="2:12" s="20" customFormat="1" ht="0.75" customHeight="1" x14ac:dyDescent="0.2">
      <c r="B15" s="22"/>
      <c r="C15" s="22"/>
      <c r="D15" s="22"/>
      <c r="E15" s="22"/>
      <c r="F15" s="22"/>
      <c r="G15" s="22"/>
      <c r="H15" s="22"/>
      <c r="I15" s="22"/>
      <c r="J15" s="22"/>
      <c r="K15" s="22"/>
    </row>
    <row r="16" spans="2:12" ht="18.75" customHeight="1" x14ac:dyDescent="0.25">
      <c r="B16" s="140" t="s">
        <v>701</v>
      </c>
      <c r="C16" s="80"/>
      <c r="D16" s="82"/>
      <c r="E16" s="82"/>
      <c r="F16" s="82"/>
      <c r="G16" s="82"/>
      <c r="H16" s="82"/>
      <c r="I16" s="82"/>
      <c r="J16" s="82"/>
      <c r="K16" s="83"/>
      <c r="L16" s="84"/>
    </row>
    <row r="17" spans="2:12" s="87" customFormat="1" ht="7.5" customHeight="1" x14ac:dyDescent="0.2">
      <c r="B17" s="85"/>
      <c r="C17" s="85"/>
      <c r="D17" s="86"/>
      <c r="E17" s="86"/>
      <c r="F17" s="86"/>
      <c r="G17" s="86"/>
      <c r="H17" s="86"/>
      <c r="I17" s="86"/>
      <c r="J17" s="86"/>
      <c r="K17" s="85"/>
      <c r="L17" s="85"/>
    </row>
    <row r="18" spans="2:12" s="21" customFormat="1" ht="15" customHeight="1" x14ac:dyDescent="0.2">
      <c r="B18" s="141" t="s">
        <v>702</v>
      </c>
      <c r="C18" s="88"/>
      <c r="D18" s="88"/>
      <c r="E18" s="88"/>
      <c r="F18" s="88"/>
      <c r="G18" s="88"/>
      <c r="H18" s="88"/>
      <c r="I18" s="88"/>
      <c r="J18" s="88"/>
      <c r="K18" s="89"/>
    </row>
    <row r="19" spans="2:12" s="20" customFormat="1" ht="0.75" customHeight="1" x14ac:dyDescent="0.2">
      <c r="B19" s="22"/>
      <c r="C19" s="22"/>
      <c r="D19" s="22"/>
      <c r="E19" s="22"/>
      <c r="F19" s="22"/>
      <c r="G19" s="22"/>
      <c r="H19" s="22"/>
      <c r="I19" s="22"/>
      <c r="J19" s="22"/>
      <c r="K19" s="22"/>
    </row>
    <row r="20" spans="2:12" s="92" customFormat="1" ht="20.25" customHeight="1" x14ac:dyDescent="0.2">
      <c r="B20" s="90"/>
      <c r="C20" s="90"/>
      <c r="D20" s="142">
        <v>2013</v>
      </c>
      <c r="E20" s="142">
        <v>2014</v>
      </c>
      <c r="F20" s="142">
        <v>2015</v>
      </c>
      <c r="G20" s="142">
        <v>2016</v>
      </c>
      <c r="H20" s="142">
        <v>2017</v>
      </c>
      <c r="I20" s="142">
        <v>2018</v>
      </c>
      <c r="J20" s="142" t="s">
        <v>501</v>
      </c>
      <c r="K20" s="143"/>
      <c r="L20" s="21"/>
    </row>
    <row r="21" spans="2:12" s="20" customFormat="1" ht="0.75" customHeight="1" x14ac:dyDescent="0.2">
      <c r="D21" s="22"/>
      <c r="E21" s="22"/>
      <c r="F21" s="22"/>
      <c r="G21" s="22"/>
      <c r="H21" s="22"/>
      <c r="I21" s="22"/>
      <c r="J21" s="22"/>
      <c r="K21" s="22"/>
    </row>
    <row r="22" spans="2:12" ht="7.5" customHeight="1" x14ac:dyDescent="0.2">
      <c r="B22" s="93"/>
      <c r="C22" s="94"/>
      <c r="D22" s="95"/>
      <c r="E22" s="95"/>
      <c r="F22" s="95"/>
      <c r="G22" s="95"/>
      <c r="H22" s="95"/>
      <c r="I22" s="95"/>
      <c r="J22" s="95"/>
      <c r="K22" s="96"/>
      <c r="L22" s="84"/>
    </row>
    <row r="23" spans="2:12" s="87" customFormat="1" ht="15" customHeight="1" x14ac:dyDescent="0.2">
      <c r="B23" s="97"/>
      <c r="C23" s="147" t="s">
        <v>660</v>
      </c>
      <c r="D23" s="148">
        <v>10.945537442366469</v>
      </c>
      <c r="E23" s="148">
        <v>11.139763061518522</v>
      </c>
      <c r="F23" s="148">
        <v>11.386928737340689</v>
      </c>
      <c r="G23" s="148">
        <v>11.764401932772268</v>
      </c>
      <c r="H23" s="148">
        <v>12.213930092601466</v>
      </c>
      <c r="I23" s="148">
        <v>12.710093920008593</v>
      </c>
      <c r="J23" s="148">
        <v>13.192211568518331</v>
      </c>
      <c r="K23" s="85"/>
      <c r="L23" s="85"/>
    </row>
    <row r="24" spans="2:12" s="87" customFormat="1" ht="13.5" customHeight="1" x14ac:dyDescent="0.2">
      <c r="B24" s="97"/>
      <c r="C24" s="150" t="s">
        <v>661</v>
      </c>
      <c r="D24" s="151">
        <v>442.59441562781768</v>
      </c>
      <c r="E24" s="151">
        <v>448.14599200740224</v>
      </c>
      <c r="F24" s="151">
        <v>455.93846175684678</v>
      </c>
      <c r="G24" s="151">
        <v>462.56418537157083</v>
      </c>
      <c r="H24" s="151">
        <v>470.58651827173969</v>
      </c>
      <c r="I24" s="151">
        <v>477.35277433406321</v>
      </c>
      <c r="J24" s="151">
        <v>482.9095652093701</v>
      </c>
      <c r="K24" s="85"/>
      <c r="L24" s="85"/>
    </row>
    <row r="25" spans="2:12" s="87" customFormat="1" ht="13.5" customHeight="1" x14ac:dyDescent="0.2">
      <c r="B25" s="97"/>
      <c r="C25" s="147" t="s">
        <v>662</v>
      </c>
      <c r="D25" s="249">
        <v>47.641735209490101</v>
      </c>
      <c r="E25" s="249">
        <v>48.517174836351323</v>
      </c>
      <c r="F25" s="249">
        <v>50.201314894581728</v>
      </c>
      <c r="G25" s="249">
        <v>52.177593637915734</v>
      </c>
      <c r="H25" s="249">
        <v>54.166242548040685</v>
      </c>
      <c r="I25" s="249">
        <v>55.835139127736845</v>
      </c>
      <c r="J25" s="249">
        <v>57.669182720488202</v>
      </c>
      <c r="K25" s="85"/>
      <c r="L25" s="85"/>
    </row>
    <row r="26" spans="2:12" s="87" customFormat="1" ht="14.25" customHeight="1" x14ac:dyDescent="0.2">
      <c r="B26" s="97"/>
      <c r="C26" s="150" t="s">
        <v>77</v>
      </c>
      <c r="D26" s="151">
        <v>1502.3701203743753</v>
      </c>
      <c r="E26" s="151">
        <v>1545.4649157719221</v>
      </c>
      <c r="F26" s="151">
        <v>1556.1271790152452</v>
      </c>
      <c r="G26" s="151">
        <v>1573.3550534062547</v>
      </c>
      <c r="H26" s="151">
        <v>1620.2184714362547</v>
      </c>
      <c r="I26" s="151">
        <v>1649.9279372077933</v>
      </c>
      <c r="J26" s="151">
        <v>1670.8560744038807</v>
      </c>
      <c r="K26" s="85"/>
      <c r="L26" s="85"/>
    </row>
    <row r="27" spans="2:12" s="87" customFormat="1" ht="13.5" customHeight="1" x14ac:dyDescent="0.2">
      <c r="B27" s="97"/>
      <c r="C27" s="147" t="s">
        <v>663</v>
      </c>
      <c r="D27" s="148">
        <v>48.400444439340355</v>
      </c>
      <c r="E27" s="148">
        <v>48.358099848174149</v>
      </c>
      <c r="F27" s="148">
        <v>49.518979091586601</v>
      </c>
      <c r="G27" s="148">
        <v>51.270026588582546</v>
      </c>
      <c r="H27" s="148">
        <v>52.767810934040682</v>
      </c>
      <c r="I27" s="148">
        <v>54.155514519739484</v>
      </c>
      <c r="J27" s="148">
        <v>55.585532342058855</v>
      </c>
      <c r="K27" s="85"/>
      <c r="L27" s="85"/>
    </row>
    <row r="28" spans="2:12" s="87" customFormat="1" ht="13.5" customHeight="1" x14ac:dyDescent="0.2">
      <c r="B28" s="97"/>
      <c r="C28" s="150" t="s">
        <v>664</v>
      </c>
      <c r="D28" s="151">
        <v>172.67696972662736</v>
      </c>
      <c r="E28" s="151">
        <v>177.36439935056282</v>
      </c>
      <c r="F28" s="151">
        <v>186.9114081000051</v>
      </c>
      <c r="G28" s="151">
        <v>191.32278246222214</v>
      </c>
      <c r="H28" s="151">
        <v>200.01498737359472</v>
      </c>
      <c r="I28" s="151">
        <v>205.76585666046296</v>
      </c>
      <c r="J28" s="151">
        <v>211.04762448587431</v>
      </c>
      <c r="K28" s="85"/>
      <c r="L28" s="85"/>
    </row>
    <row r="29" spans="2:12" s="87" customFormat="1" ht="13.5" customHeight="1" x14ac:dyDescent="0.2">
      <c r="B29" s="97"/>
      <c r="C29" s="147" t="s">
        <v>665</v>
      </c>
      <c r="D29" s="249">
        <v>291.03180951293746</v>
      </c>
      <c r="E29" s="249">
        <v>295.74486256032662</v>
      </c>
      <c r="F29" s="249">
        <v>302.67303799860213</v>
      </c>
      <c r="G29" s="249">
        <v>309.93622522380798</v>
      </c>
      <c r="H29" s="249">
        <v>316.94811441698329</v>
      </c>
      <c r="I29" s="249">
        <v>321.45219661178567</v>
      </c>
      <c r="J29" s="249">
        <v>328.18757645565967</v>
      </c>
      <c r="K29" s="85"/>
      <c r="L29" s="85"/>
    </row>
    <row r="30" spans="2:12" s="87" customFormat="1" ht="13.5" customHeight="1" x14ac:dyDescent="0.2">
      <c r="B30" s="97"/>
      <c r="C30" s="150" t="s">
        <v>666</v>
      </c>
      <c r="D30" s="151">
        <v>21.827753124001497</v>
      </c>
      <c r="E30" s="151">
        <v>22.435593242867128</v>
      </c>
      <c r="F30" s="151">
        <v>22.898078406959861</v>
      </c>
      <c r="G30" s="151">
        <v>23.698942123128358</v>
      </c>
      <c r="H30" s="151">
        <v>24.823071499645899</v>
      </c>
      <c r="I30" s="151">
        <v>25.795505868887922</v>
      </c>
      <c r="J30" s="151">
        <v>26.631396420975786</v>
      </c>
      <c r="K30" s="85"/>
      <c r="L30" s="85"/>
    </row>
    <row r="31" spans="2:12" s="87" customFormat="1" ht="13.5" customHeight="1" x14ac:dyDescent="0.2">
      <c r="B31" s="97"/>
      <c r="C31" s="147" t="s">
        <v>151</v>
      </c>
      <c r="D31" s="148">
        <v>2389.5051447705705</v>
      </c>
      <c r="E31" s="148">
        <v>2413.25397021765</v>
      </c>
      <c r="F31" s="148">
        <v>2438.0448634353843</v>
      </c>
      <c r="G31" s="148">
        <v>2465.1565728183373</v>
      </c>
      <c r="H31" s="148">
        <v>2521.6839821126923</v>
      </c>
      <c r="I31" s="148">
        <v>2561.4609091474013</v>
      </c>
      <c r="J31" s="148">
        <v>2594.6692786885455</v>
      </c>
      <c r="K31" s="85"/>
      <c r="L31" s="85"/>
    </row>
    <row r="32" spans="2:12" s="87" customFormat="1" ht="13.5" customHeight="1" x14ac:dyDescent="0.2">
      <c r="B32" s="97"/>
      <c r="C32" s="150" t="s">
        <v>667</v>
      </c>
      <c r="D32" s="151">
        <v>3257.8328062287856</v>
      </c>
      <c r="E32" s="151">
        <v>3328.7582742423992</v>
      </c>
      <c r="F32" s="151">
        <v>3378.1652815333769</v>
      </c>
      <c r="G32" s="151">
        <v>3451.0328488901873</v>
      </c>
      <c r="H32" s="151">
        <v>3535.7860642273727</v>
      </c>
      <c r="I32" s="151">
        <v>3587.1351708615457</v>
      </c>
      <c r="J32" s="151">
        <v>3613.8163615871827</v>
      </c>
      <c r="K32" s="85"/>
      <c r="L32" s="85"/>
    </row>
    <row r="33" spans="2:12" s="87" customFormat="1" ht="13.5" customHeight="1" x14ac:dyDescent="0.2">
      <c r="B33" s="97"/>
      <c r="C33" s="147" t="s">
        <v>668</v>
      </c>
      <c r="D33" s="249">
        <v>195.72122025460163</v>
      </c>
      <c r="E33" s="249">
        <v>197.21303833645754</v>
      </c>
      <c r="F33" s="249">
        <v>196.27273403334434</v>
      </c>
      <c r="G33" s="249">
        <v>195.76329248367804</v>
      </c>
      <c r="H33" s="249">
        <v>198.59916943327059</v>
      </c>
      <c r="I33" s="249">
        <v>202.4315690614807</v>
      </c>
      <c r="J33" s="249">
        <v>206.76091908606276</v>
      </c>
      <c r="K33" s="85"/>
      <c r="L33" s="85"/>
    </row>
    <row r="34" spans="2:12" s="87" customFormat="1" ht="13.5" customHeight="1" x14ac:dyDescent="0.2">
      <c r="B34" s="97"/>
      <c r="C34" s="150" t="s">
        <v>669</v>
      </c>
      <c r="D34" s="151">
        <v>114.22945272532992</v>
      </c>
      <c r="E34" s="151">
        <v>118.93531167085654</v>
      </c>
      <c r="F34" s="151">
        <v>123.07409270314054</v>
      </c>
      <c r="G34" s="151">
        <v>125.76032084923524</v>
      </c>
      <c r="H34" s="151">
        <v>131.24557752213897</v>
      </c>
      <c r="I34" s="151">
        <v>137.7839416754986</v>
      </c>
      <c r="J34" s="151">
        <v>143.22576629849885</v>
      </c>
      <c r="K34" s="85"/>
      <c r="L34" s="85"/>
    </row>
    <row r="35" spans="2:12" s="87" customFormat="1" ht="13.5" customHeight="1" x14ac:dyDescent="0.2">
      <c r="B35" s="97"/>
      <c r="C35" s="147" t="s">
        <v>703</v>
      </c>
      <c r="D35" s="148">
        <v>16.26205783855675</v>
      </c>
      <c r="E35" s="148">
        <v>16.600735219946664</v>
      </c>
      <c r="F35" s="148">
        <v>17.389101643117858</v>
      </c>
      <c r="G35" s="148">
        <v>18.541483796686773</v>
      </c>
      <c r="H35" s="148">
        <v>19.395093160202066</v>
      </c>
      <c r="I35" s="148">
        <v>20.289493239463457</v>
      </c>
      <c r="J35" s="148">
        <v>20.48974115243136</v>
      </c>
      <c r="K35" s="85"/>
      <c r="L35" s="85"/>
    </row>
    <row r="36" spans="2:12" s="87" customFormat="1" ht="13.5" customHeight="1" x14ac:dyDescent="0.2">
      <c r="B36" s="97"/>
      <c r="C36" s="150" t="s">
        <v>670</v>
      </c>
      <c r="D36" s="151">
        <v>1812.9970690640503</v>
      </c>
      <c r="E36" s="151">
        <v>1816.4699849759465</v>
      </c>
      <c r="F36" s="151">
        <v>1830.9932804248194</v>
      </c>
      <c r="G36" s="151">
        <v>1853.5548200751234</v>
      </c>
      <c r="H36" s="151">
        <v>1886.0226714524315</v>
      </c>
      <c r="I36" s="151">
        <v>1899.7666641032527</v>
      </c>
      <c r="J36" s="151">
        <v>1900.5426269685149</v>
      </c>
      <c r="K36" s="85"/>
      <c r="L36" s="85"/>
    </row>
    <row r="37" spans="2:12" s="87" customFormat="1" ht="13.5" customHeight="1" x14ac:dyDescent="0.2">
      <c r="B37" s="97"/>
      <c r="C37" s="147" t="s">
        <v>241</v>
      </c>
      <c r="D37" s="249">
        <v>25.716569666414248</v>
      </c>
      <c r="E37" s="249">
        <v>26.194446236665097</v>
      </c>
      <c r="F37" s="249">
        <v>26.972868938972258</v>
      </c>
      <c r="G37" s="249">
        <v>27.52968929715221</v>
      </c>
      <c r="H37" s="249">
        <v>28.806101701139745</v>
      </c>
      <c r="I37" s="249">
        <v>30.180071139307593</v>
      </c>
      <c r="J37" s="249">
        <v>30.987458615562755</v>
      </c>
      <c r="K37" s="85"/>
      <c r="L37" s="85"/>
    </row>
    <row r="38" spans="2:12" s="87" customFormat="1" ht="13.5" customHeight="1" x14ac:dyDescent="0.2">
      <c r="B38" s="97"/>
      <c r="C38" s="150" t="s">
        <v>257</v>
      </c>
      <c r="D38" s="151">
        <v>39.304006155914443</v>
      </c>
      <c r="E38" s="151">
        <v>40.694419102880872</v>
      </c>
      <c r="F38" s="151">
        <v>41.516701892320299</v>
      </c>
      <c r="G38" s="151">
        <v>42.493665160732817</v>
      </c>
      <c r="H38" s="151">
        <v>44.252881076225705</v>
      </c>
      <c r="I38" s="151">
        <v>45.796060844616264</v>
      </c>
      <c r="J38" s="151">
        <v>47.147003920203666</v>
      </c>
      <c r="K38" s="85"/>
      <c r="L38" s="85"/>
    </row>
    <row r="39" spans="2:12" s="87" customFormat="1" ht="13.5" customHeight="1" x14ac:dyDescent="0.2">
      <c r="B39" s="97"/>
      <c r="C39" s="147" t="s">
        <v>272</v>
      </c>
      <c r="D39" s="148">
        <v>52.746546929235905</v>
      </c>
      <c r="E39" s="148">
        <v>55.018091003670826</v>
      </c>
      <c r="F39" s="148">
        <v>57.180579568743795</v>
      </c>
      <c r="G39" s="148">
        <v>58.556913333406804</v>
      </c>
      <c r="H39" s="148">
        <v>59.46463558797916</v>
      </c>
      <c r="I39" s="148">
        <v>61.013355734407618</v>
      </c>
      <c r="J39" s="148">
        <v>62.221959989890514</v>
      </c>
      <c r="K39" s="85"/>
      <c r="L39" s="85"/>
    </row>
    <row r="40" spans="2:12" s="87" customFormat="1" ht="13.5" customHeight="1" x14ac:dyDescent="0.2">
      <c r="B40" s="97"/>
      <c r="C40" s="150" t="s">
        <v>486</v>
      </c>
      <c r="D40" s="151">
        <v>3.8514906712529364</v>
      </c>
      <c r="E40" s="151">
        <v>3.9201884704437679</v>
      </c>
      <c r="F40" s="151">
        <v>4.0530978512626765</v>
      </c>
      <c r="G40" s="151">
        <v>4.1726351035365372</v>
      </c>
      <c r="H40" s="151">
        <v>4.3694360451798362</v>
      </c>
      <c r="I40" s="151">
        <v>4.5815446485993547</v>
      </c>
      <c r="J40" s="151">
        <v>4.715531432790665</v>
      </c>
      <c r="K40" s="85"/>
      <c r="L40" s="85"/>
    </row>
    <row r="41" spans="2:12" s="87" customFormat="1" ht="13.5" customHeight="1" x14ac:dyDescent="0.2">
      <c r="B41" s="97"/>
      <c r="C41" s="147" t="s">
        <v>287</v>
      </c>
      <c r="D41" s="249">
        <v>740.02944684202646</v>
      </c>
      <c r="E41" s="249">
        <v>750.61669479427826</v>
      </c>
      <c r="F41" s="249">
        <v>765.3392572551661</v>
      </c>
      <c r="G41" s="249">
        <v>781.72858767166656</v>
      </c>
      <c r="H41" s="249">
        <v>804.87703365001653</v>
      </c>
      <c r="I41" s="249">
        <v>826.03378618306988</v>
      </c>
      <c r="J41" s="249">
        <v>839.60567636135988</v>
      </c>
      <c r="K41" s="85"/>
      <c r="L41" s="85"/>
    </row>
    <row r="42" spans="2:12" s="87" customFormat="1" ht="13.5" customHeight="1" x14ac:dyDescent="0.2">
      <c r="B42" s="97"/>
      <c r="C42" s="150" t="s">
        <v>302</v>
      </c>
      <c r="D42" s="151">
        <v>371.84843865815247</v>
      </c>
      <c r="E42" s="151">
        <v>379.19275958729224</v>
      </c>
      <c r="F42" s="151">
        <v>386.66326340808087</v>
      </c>
      <c r="G42" s="151">
        <v>391.25438903732783</v>
      </c>
      <c r="H42" s="151">
        <v>399.00259556399169</v>
      </c>
      <c r="I42" s="151">
        <v>404.5836171981021</v>
      </c>
      <c r="J42" s="151">
        <v>411.72939457096464</v>
      </c>
      <c r="K42" s="85"/>
      <c r="L42" s="85"/>
    </row>
    <row r="43" spans="2:12" s="87" customFormat="1" ht="13.5" customHeight="1" x14ac:dyDescent="0.2">
      <c r="B43" s="97"/>
      <c r="C43" s="147" t="s">
        <v>317</v>
      </c>
      <c r="D43" s="148">
        <v>445.14923761916594</v>
      </c>
      <c r="E43" s="148">
        <v>459.92127208396721</v>
      </c>
      <c r="F43" s="148">
        <v>477.57739753282931</v>
      </c>
      <c r="G43" s="148">
        <v>492.2036759435552</v>
      </c>
      <c r="H43" s="148">
        <v>515.85800463337625</v>
      </c>
      <c r="I43" s="148">
        <v>542.16384091628208</v>
      </c>
      <c r="J43" s="148">
        <v>565.12636818963688</v>
      </c>
      <c r="K43" s="85"/>
      <c r="L43" s="85"/>
    </row>
    <row r="44" spans="2:12" s="87" customFormat="1" ht="13.5" customHeight="1" x14ac:dyDescent="0.2">
      <c r="B44" s="97"/>
      <c r="C44" s="150" t="s">
        <v>332</v>
      </c>
      <c r="D44" s="151">
        <v>194.1178711964414</v>
      </c>
      <c r="E44" s="151">
        <v>195.85170928171138</v>
      </c>
      <c r="F44" s="151">
        <v>199.42025604968859</v>
      </c>
      <c r="G44" s="151">
        <v>203.26056420023002</v>
      </c>
      <c r="H44" s="151">
        <v>208.94179268904395</v>
      </c>
      <c r="I44" s="151">
        <v>213.40235015076746</v>
      </c>
      <c r="J44" s="151">
        <v>217.25723572045379</v>
      </c>
      <c r="K44" s="85"/>
      <c r="L44" s="85"/>
    </row>
    <row r="45" spans="2:12" s="87" customFormat="1" ht="13.5" customHeight="1" x14ac:dyDescent="0.2">
      <c r="B45" s="97"/>
      <c r="C45" s="147" t="s">
        <v>347</v>
      </c>
      <c r="D45" s="249">
        <v>165.61559834102331</v>
      </c>
      <c r="E45" s="249">
        <v>171.26444181554479</v>
      </c>
      <c r="F45" s="249">
        <v>177.89498210867922</v>
      </c>
      <c r="G45" s="249">
        <v>186.43536629554134</v>
      </c>
      <c r="H45" s="249">
        <v>199.46979853779152</v>
      </c>
      <c r="I45" s="249">
        <v>207.63940674400598</v>
      </c>
      <c r="J45" s="249">
        <v>214.39243371279017</v>
      </c>
      <c r="K45" s="85"/>
      <c r="L45" s="85"/>
    </row>
    <row r="46" spans="2:12" s="87" customFormat="1" ht="13.5" customHeight="1" x14ac:dyDescent="0.2">
      <c r="B46" s="97"/>
      <c r="C46" s="150" t="s">
        <v>678</v>
      </c>
      <c r="D46" s="151">
        <v>81.996982004247869</v>
      </c>
      <c r="E46" s="151">
        <v>84.25217372453892</v>
      </c>
      <c r="F46" s="151">
        <v>87.769595131562482</v>
      </c>
      <c r="G46" s="151">
        <v>90.512754926675868</v>
      </c>
      <c r="H46" s="151">
        <v>93.398610240155151</v>
      </c>
      <c r="I46" s="151">
        <v>97.236405467637539</v>
      </c>
      <c r="J46" s="151">
        <v>100.64402186224891</v>
      </c>
      <c r="K46" s="85"/>
      <c r="L46" s="85"/>
    </row>
    <row r="47" spans="2:12" s="87" customFormat="1" ht="13.5" customHeight="1" x14ac:dyDescent="0.2">
      <c r="B47" s="97"/>
      <c r="C47" s="147" t="s">
        <v>679</v>
      </c>
      <c r="D47" s="148">
        <v>40.92349496916605</v>
      </c>
      <c r="E47" s="148">
        <v>42.130969337648644</v>
      </c>
      <c r="F47" s="148">
        <v>43.102044269883997</v>
      </c>
      <c r="G47" s="148">
        <v>44.424452547841859</v>
      </c>
      <c r="H47" s="148">
        <v>46.592604647382196</v>
      </c>
      <c r="I47" s="148">
        <v>48.683317550717639</v>
      </c>
      <c r="J47" s="148">
        <v>50.327037285739763</v>
      </c>
      <c r="K47" s="85"/>
      <c r="L47" s="85"/>
    </row>
    <row r="48" spans="2:12" s="87" customFormat="1" ht="13.5" customHeight="1" x14ac:dyDescent="0.2">
      <c r="B48" s="97"/>
      <c r="C48" s="150" t="s">
        <v>680</v>
      </c>
      <c r="D48" s="151">
        <v>1141.1690356649062</v>
      </c>
      <c r="E48" s="151">
        <v>1156.9171368407624</v>
      </c>
      <c r="F48" s="151">
        <v>1199.084183705078</v>
      </c>
      <c r="G48" s="151">
        <v>1237.1250514805236</v>
      </c>
      <c r="H48" s="151">
        <v>1273.9812632878759</v>
      </c>
      <c r="I48" s="151">
        <v>1306.8733480019935</v>
      </c>
      <c r="J48" s="151">
        <v>1335.8036350536047</v>
      </c>
      <c r="K48" s="85"/>
      <c r="L48" s="85"/>
    </row>
    <row r="49" spans="2:12" s="87" customFormat="1" ht="13.5" customHeight="1" x14ac:dyDescent="0.2">
      <c r="B49" s="97"/>
      <c r="C49" s="147" t="s">
        <v>681</v>
      </c>
      <c r="D49" s="249">
        <v>770.6526585739141</v>
      </c>
      <c r="E49" s="249">
        <v>810.46989783722552</v>
      </c>
      <c r="F49" s="249">
        <v>859.79417700597776</v>
      </c>
      <c r="G49" s="249">
        <v>887.16857521893996</v>
      </c>
      <c r="H49" s="249">
        <v>953.18450337486752</v>
      </c>
      <c r="I49" s="249">
        <v>977.64915666733316</v>
      </c>
      <c r="J49" s="249">
        <v>952.47226156772115</v>
      </c>
      <c r="K49" s="85"/>
      <c r="L49" s="85"/>
    </row>
    <row r="50" spans="2:12" s="87" customFormat="1" ht="13.5" customHeight="1" x14ac:dyDescent="0.2">
      <c r="B50" s="97"/>
      <c r="C50" s="150" t="s">
        <v>682</v>
      </c>
      <c r="D50" s="151">
        <v>2748.9157804764591</v>
      </c>
      <c r="E50" s="151">
        <v>2829.9417820423946</v>
      </c>
      <c r="F50" s="151">
        <v>2896.4205865343993</v>
      </c>
      <c r="G50" s="151">
        <v>2948.2459116935447</v>
      </c>
      <c r="H50" s="151">
        <v>3001.9903052462687</v>
      </c>
      <c r="I50" s="151">
        <v>3043.9463496574799</v>
      </c>
      <c r="J50" s="151">
        <v>3081.0718830842566</v>
      </c>
      <c r="K50" s="85"/>
      <c r="L50" s="85"/>
    </row>
    <row r="51" spans="2:12" s="87" customFormat="1" ht="14.25" customHeight="1" x14ac:dyDescent="0.2">
      <c r="B51" s="97"/>
      <c r="C51" s="147" t="s">
        <v>683</v>
      </c>
      <c r="D51" s="249">
        <v>17285.282877001195</v>
      </c>
      <c r="E51" s="249">
        <v>17709.112815479159</v>
      </c>
      <c r="F51" s="249">
        <v>18219.2965</v>
      </c>
      <c r="G51" s="249">
        <v>18504.832602598181</v>
      </c>
      <c r="H51" s="249">
        <v>18915.086641347854</v>
      </c>
      <c r="I51" s="249">
        <v>19455.532777815974</v>
      </c>
      <c r="J51" s="249">
        <v>20004.189447811699</v>
      </c>
      <c r="K51" s="85"/>
      <c r="L51" s="85"/>
    </row>
    <row r="52" spans="2:12" s="87" customFormat="1" ht="17.25" customHeight="1" x14ac:dyDescent="0.2">
      <c r="B52" s="144" t="s">
        <v>684</v>
      </c>
      <c r="C52" s="152"/>
      <c r="D52" s="159">
        <v>17142.222203435922</v>
      </c>
      <c r="E52" s="159">
        <v>17490.867909030963</v>
      </c>
      <c r="F52" s="159">
        <v>17838.330635175735</v>
      </c>
      <c r="G52" s="159">
        <v>18176.838146466645</v>
      </c>
      <c r="H52" s="159">
        <v>18678.661270762299</v>
      </c>
      <c r="I52" s="159">
        <v>19021.64537724344</v>
      </c>
      <c r="J52" s="159">
        <v>19239.085758755282</v>
      </c>
      <c r="K52" s="146"/>
      <c r="L52" s="85"/>
    </row>
    <row r="53" spans="2:12" s="87" customFormat="1" ht="17.25" customHeight="1" x14ac:dyDescent="0.2">
      <c r="B53" s="144" t="s">
        <v>685</v>
      </c>
      <c r="C53" s="153"/>
      <c r="D53" s="145">
        <v>34427.505080437113</v>
      </c>
      <c r="E53" s="145">
        <v>35199.980724510118</v>
      </c>
      <c r="F53" s="145">
        <v>36057.627135175739</v>
      </c>
      <c r="G53" s="145">
        <v>36681.670749064819</v>
      </c>
      <c r="H53" s="145">
        <v>37593.74791211015</v>
      </c>
      <c r="I53" s="145">
        <v>38477.178155059417</v>
      </c>
      <c r="J53" s="145">
        <v>39243.275206566977</v>
      </c>
      <c r="K53" s="146"/>
      <c r="L53" s="85"/>
    </row>
    <row r="54" spans="2:12" s="139" customFormat="1" ht="6.75" customHeight="1" x14ac:dyDescent="0.2">
      <c r="B54" s="134"/>
      <c r="C54" s="135"/>
      <c r="D54" s="137"/>
      <c r="E54" s="137"/>
      <c r="F54" s="137"/>
      <c r="G54" s="137"/>
      <c r="H54" s="137"/>
      <c r="I54" s="137"/>
      <c r="J54" s="137"/>
      <c r="K54" s="138"/>
      <c r="L54" s="138"/>
    </row>
    <row r="55" spans="2:12" s="21" customFormat="1" ht="4.5" customHeight="1" x14ac:dyDescent="0.2">
      <c r="B55" s="102"/>
      <c r="C55" s="102"/>
      <c r="D55" s="102"/>
      <c r="E55" s="102"/>
      <c r="F55" s="102"/>
      <c r="G55" s="102"/>
      <c r="H55" s="102"/>
      <c r="I55" s="102"/>
      <c r="J55" s="102"/>
    </row>
    <row r="56" spans="2:12" s="20" customFormat="1" ht="0.75" customHeight="1" x14ac:dyDescent="0.2">
      <c r="B56" s="22"/>
      <c r="C56" s="22"/>
      <c r="D56" s="22"/>
      <c r="E56" s="22"/>
      <c r="F56" s="22"/>
      <c r="G56" s="22"/>
      <c r="H56" s="22"/>
      <c r="I56" s="22"/>
      <c r="J56" s="22"/>
      <c r="K56" s="22"/>
    </row>
    <row r="57" spans="2:12" ht="20.25" customHeight="1" x14ac:dyDescent="0.2">
      <c r="C57" s="505" t="s">
        <v>704</v>
      </c>
      <c r="D57" s="505"/>
      <c r="E57" s="505"/>
      <c r="F57" s="505"/>
      <c r="G57" s="505"/>
      <c r="H57" s="505"/>
      <c r="I57" s="505"/>
      <c r="J57" s="505"/>
      <c r="K57" s="356"/>
      <c r="L57" s="84"/>
    </row>
    <row r="58" spans="2:12" ht="39.950000000000003" customHeight="1" x14ac:dyDescent="0.2">
      <c r="B58" s="69"/>
      <c r="C58" s="501"/>
      <c r="D58" s="501"/>
      <c r="E58" s="501"/>
      <c r="F58" s="501"/>
      <c r="G58" s="501"/>
      <c r="H58" s="501"/>
      <c r="I58" s="501"/>
      <c r="J58" s="501"/>
      <c r="K58" s="84"/>
      <c r="L58" s="84"/>
    </row>
    <row r="59" spans="2:12" ht="9.75" customHeight="1" x14ac:dyDescent="0.2">
      <c r="B59" s="69"/>
      <c r="C59" s="69"/>
      <c r="D59" s="69"/>
      <c r="E59" s="69"/>
      <c r="F59" s="69"/>
      <c r="G59" s="69"/>
      <c r="H59" s="69"/>
      <c r="I59" s="69"/>
      <c r="J59" s="69"/>
      <c r="K59" s="84"/>
      <c r="L59" s="84"/>
    </row>
    <row r="60" spans="2:12" ht="9.75" customHeight="1" x14ac:dyDescent="0.2">
      <c r="B60" s="69"/>
      <c r="C60" s="69"/>
      <c r="D60" s="69"/>
      <c r="E60" s="69"/>
      <c r="F60" s="69"/>
      <c r="G60" s="69"/>
      <c r="H60" s="69"/>
      <c r="I60" s="69"/>
      <c r="J60" s="69"/>
      <c r="K60" s="84"/>
      <c r="L60" s="84"/>
    </row>
    <row r="61" spans="2:12" ht="9.75" customHeight="1" x14ac:dyDescent="0.2">
      <c r="B61" s="69"/>
      <c r="C61" s="69"/>
      <c r="D61" s="69"/>
      <c r="E61" s="69"/>
      <c r="F61" s="69"/>
      <c r="G61" s="69"/>
      <c r="H61" s="69"/>
      <c r="I61" s="69"/>
      <c r="J61" s="69"/>
      <c r="K61" s="84"/>
      <c r="L61" s="84"/>
    </row>
    <row r="62" spans="2:12" ht="9.75" customHeight="1" x14ac:dyDescent="0.2">
      <c r="B62" s="69"/>
      <c r="C62" s="72"/>
      <c r="D62" s="69"/>
      <c r="E62" s="69"/>
      <c r="F62" s="69"/>
      <c r="G62" s="69"/>
      <c r="H62" s="69"/>
      <c r="I62" s="69"/>
      <c r="J62" s="69"/>
      <c r="K62" s="84"/>
      <c r="L62" s="84"/>
    </row>
    <row r="63" spans="2:12" ht="9.75" customHeight="1" x14ac:dyDescent="0.2">
      <c r="B63" s="69"/>
      <c r="C63" s="69"/>
      <c r="D63" s="69"/>
      <c r="E63" s="69"/>
      <c r="F63" s="69"/>
      <c r="G63" s="69"/>
      <c r="H63" s="69"/>
      <c r="I63" s="69"/>
      <c r="J63" s="69"/>
      <c r="K63" s="84"/>
      <c r="L63" s="84"/>
    </row>
    <row r="64" spans="2:12" ht="9.75" customHeight="1" x14ac:dyDescent="0.2">
      <c r="B64" s="69"/>
      <c r="C64" s="69"/>
      <c r="D64" s="69"/>
      <c r="E64" s="69"/>
      <c r="F64" s="69"/>
      <c r="G64" s="69"/>
      <c r="H64" s="69"/>
      <c r="I64" s="69"/>
      <c r="J64" s="69"/>
      <c r="K64" s="84"/>
      <c r="L64" s="84"/>
    </row>
    <row r="65" spans="2:12" ht="9.75" customHeight="1" x14ac:dyDescent="0.2">
      <c r="B65" s="69"/>
      <c r="C65" s="69"/>
      <c r="D65" s="69"/>
      <c r="E65" s="69"/>
      <c r="F65" s="69"/>
      <c r="G65" s="69"/>
      <c r="H65" s="69"/>
      <c r="I65" s="69"/>
      <c r="J65" s="69"/>
      <c r="K65" s="84"/>
      <c r="L65" s="84"/>
    </row>
    <row r="66" spans="2:12" ht="9.75" customHeight="1" x14ac:dyDescent="0.2">
      <c r="B66" s="69"/>
      <c r="C66" s="69"/>
      <c r="D66" s="69"/>
      <c r="E66" s="69"/>
      <c r="F66" s="69"/>
      <c r="G66" s="69"/>
      <c r="H66" s="69"/>
      <c r="I66" s="69"/>
      <c r="J66" s="69"/>
      <c r="K66" s="84"/>
      <c r="L66" s="84"/>
    </row>
    <row r="67" spans="2:12" ht="9.75" customHeight="1" x14ac:dyDescent="0.2">
      <c r="B67" s="69"/>
      <c r="C67" s="69"/>
      <c r="D67" s="69"/>
      <c r="E67" s="69"/>
      <c r="F67" s="69"/>
      <c r="G67" s="69"/>
      <c r="H67" s="69"/>
      <c r="I67" s="69"/>
      <c r="J67" s="69"/>
      <c r="K67" s="84"/>
      <c r="L67" s="84"/>
    </row>
    <row r="68" spans="2:12" ht="9.75" customHeight="1" x14ac:dyDescent="0.2">
      <c r="B68" s="69"/>
      <c r="C68" s="69"/>
      <c r="D68" s="69"/>
      <c r="E68" s="69"/>
      <c r="F68" s="69"/>
      <c r="G68" s="69"/>
      <c r="H68" s="69"/>
      <c r="I68" s="69"/>
      <c r="J68" s="69"/>
      <c r="K68" s="84"/>
      <c r="L68" s="84"/>
    </row>
    <row r="69" spans="2:12" ht="9.75" customHeight="1" x14ac:dyDescent="0.2">
      <c r="B69" s="69"/>
      <c r="C69" s="69"/>
      <c r="D69" s="69"/>
      <c r="E69" s="69"/>
      <c r="F69" s="69"/>
      <c r="G69" s="69"/>
      <c r="H69" s="69"/>
      <c r="I69" s="69"/>
      <c r="J69" s="69"/>
      <c r="K69" s="84"/>
      <c r="L69" s="84"/>
    </row>
    <row r="70" spans="2:12" ht="14.25" customHeight="1" x14ac:dyDescent="0.3">
      <c r="B70" s="111" t="s">
        <v>705</v>
      </c>
      <c r="C70" s="112"/>
      <c r="D70" s="112"/>
      <c r="E70" s="112"/>
      <c r="F70" s="112"/>
      <c r="G70" s="112"/>
      <c r="H70" s="112"/>
      <c r="I70" s="112"/>
      <c r="J70" s="112"/>
      <c r="K70" s="112"/>
      <c r="L70" s="84"/>
    </row>
    <row r="71" spans="2:12" ht="6.75" customHeight="1" x14ac:dyDescent="0.2">
      <c r="B71" s="79"/>
      <c r="C71" s="79"/>
      <c r="D71" s="79"/>
      <c r="E71" s="79"/>
      <c r="F71" s="79"/>
      <c r="G71" s="79"/>
      <c r="H71" s="79"/>
      <c r="I71" s="79"/>
      <c r="J71" s="79"/>
      <c r="K71" s="79"/>
    </row>
    <row r="73" spans="2:12" ht="15" x14ac:dyDescent="0.25">
      <c r="B73" s="389"/>
    </row>
    <row r="74" spans="2:12" ht="15" x14ac:dyDescent="0.25">
      <c r="B74" s="359"/>
    </row>
  </sheetData>
  <mergeCells count="2">
    <mergeCell ref="C57:J57"/>
    <mergeCell ref="C58:J58"/>
  </mergeCells>
  <printOptions horizontalCentered="1" verticalCentered="1"/>
  <pageMargins left="0" right="0" top="0" bottom="0" header="0" footer="0"/>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85"/>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19.42578125" style="78" customWidth="1"/>
    <col min="4" max="10" width="8.28515625" style="78" customWidth="1"/>
    <col min="11" max="11" width="3.85546875" style="78" customWidth="1"/>
    <col min="12" max="16384" width="9.140625" style="78"/>
  </cols>
  <sheetData>
    <row r="1" spans="2:12" ht="10.5" customHeight="1" x14ac:dyDescent="0.2">
      <c r="B1" s="75"/>
      <c r="C1" s="75"/>
      <c r="D1" s="76"/>
      <c r="E1" s="76"/>
      <c r="F1" s="76"/>
      <c r="G1" s="76"/>
      <c r="H1" s="76"/>
      <c r="I1" s="76"/>
      <c r="J1" s="77"/>
    </row>
    <row r="2" spans="2:12" s="21" customFormat="1" ht="7.5" customHeight="1" x14ac:dyDescent="0.2">
      <c r="B2" s="79"/>
      <c r="C2" s="79"/>
      <c r="D2" s="79"/>
      <c r="E2" s="79"/>
      <c r="F2" s="79"/>
      <c r="G2" s="79"/>
      <c r="H2" s="79"/>
      <c r="I2" s="79"/>
      <c r="J2" s="79"/>
      <c r="K2" s="79"/>
    </row>
    <row r="3" spans="2:12" s="20" customFormat="1" ht="0.75" customHeight="1" x14ac:dyDescent="0.2">
      <c r="B3" s="22"/>
      <c r="C3" s="22"/>
      <c r="D3" s="22"/>
      <c r="E3" s="22"/>
      <c r="F3" s="22"/>
      <c r="G3" s="22"/>
      <c r="H3" s="22"/>
      <c r="I3" s="22"/>
      <c r="J3" s="22"/>
      <c r="K3" s="22"/>
    </row>
    <row r="4" spans="2:12" ht="15" customHeight="1" x14ac:dyDescent="0.25">
      <c r="B4" s="80" t="s">
        <v>706</v>
      </c>
      <c r="C4" s="80"/>
      <c r="D4" s="82"/>
      <c r="E4" s="82"/>
      <c r="F4" s="82"/>
      <c r="G4" s="82"/>
      <c r="H4" s="82"/>
      <c r="I4" s="82"/>
      <c r="J4" s="82"/>
      <c r="K4" s="83"/>
      <c r="L4" s="84"/>
    </row>
    <row r="5" spans="2:12" s="87" customFormat="1" ht="6" customHeight="1" x14ac:dyDescent="0.2">
      <c r="B5" s="85"/>
      <c r="C5" s="85"/>
      <c r="D5" s="86"/>
      <c r="E5" s="86"/>
      <c r="F5" s="86"/>
      <c r="G5" s="86"/>
      <c r="H5" s="86"/>
      <c r="I5" s="86"/>
      <c r="J5" s="86"/>
      <c r="K5" s="85"/>
      <c r="L5" s="85"/>
    </row>
    <row r="6" spans="2:12" s="21" customFormat="1" ht="12" customHeight="1" x14ac:dyDescent="0.2">
      <c r="B6" s="88" t="s">
        <v>707</v>
      </c>
      <c r="C6" s="88"/>
      <c r="D6" s="88"/>
      <c r="E6" s="88"/>
      <c r="F6" s="88"/>
      <c r="G6" s="88"/>
      <c r="H6" s="88"/>
      <c r="I6" s="88"/>
      <c r="J6" s="88"/>
      <c r="K6" s="89"/>
    </row>
    <row r="7" spans="2:12" s="20" customFormat="1" ht="0.75" customHeight="1" x14ac:dyDescent="0.2">
      <c r="B7" s="22"/>
      <c r="C7" s="22"/>
      <c r="D7" s="22"/>
      <c r="E7" s="22"/>
      <c r="F7" s="22"/>
      <c r="G7" s="22"/>
      <c r="H7" s="22"/>
      <c r="I7" s="22"/>
      <c r="J7" s="22"/>
      <c r="K7" s="22"/>
    </row>
    <row r="8" spans="2:12" s="92" customFormat="1" ht="18.75" customHeight="1" x14ac:dyDescent="0.2">
      <c r="B8" s="21"/>
      <c r="C8" s="21"/>
      <c r="D8" s="91">
        <v>2013</v>
      </c>
      <c r="E8" s="91">
        <v>2014</v>
      </c>
      <c r="F8" s="91">
        <v>2015</v>
      </c>
      <c r="G8" s="91">
        <v>2016</v>
      </c>
      <c r="H8" s="91">
        <v>2017</v>
      </c>
      <c r="I8" s="91">
        <v>2018</v>
      </c>
      <c r="J8" s="91" t="s">
        <v>501</v>
      </c>
      <c r="K8" s="90"/>
      <c r="L8" s="21"/>
    </row>
    <row r="9" spans="2:12" s="20" customFormat="1" ht="0.75" customHeight="1" x14ac:dyDescent="0.2">
      <c r="D9" s="22"/>
      <c r="E9" s="22"/>
      <c r="F9" s="22"/>
      <c r="G9" s="22"/>
      <c r="H9" s="22"/>
      <c r="I9" s="22"/>
      <c r="J9" s="22"/>
      <c r="K9" s="22"/>
    </row>
    <row r="10" spans="2:12" ht="15" customHeight="1" x14ac:dyDescent="0.2">
      <c r="B10" s="93" t="s">
        <v>708</v>
      </c>
      <c r="C10" s="94"/>
      <c r="D10" s="95"/>
      <c r="E10" s="95"/>
      <c r="F10" s="95"/>
      <c r="G10" s="95"/>
      <c r="H10" s="95"/>
      <c r="I10" s="95"/>
      <c r="J10" s="95"/>
      <c r="K10" s="96"/>
      <c r="L10" s="84"/>
    </row>
    <row r="11" spans="2:12" s="87" customFormat="1" ht="15" customHeight="1" x14ac:dyDescent="0.2">
      <c r="B11" s="97"/>
      <c r="C11" s="73" t="s">
        <v>660</v>
      </c>
      <c r="D11" s="156">
        <v>3.7807218017135442</v>
      </c>
      <c r="E11" s="156">
        <v>3.8557847213248548</v>
      </c>
      <c r="F11" s="156">
        <v>3.9528298256851504</v>
      </c>
      <c r="G11" s="156">
        <v>4.0903994445161231</v>
      </c>
      <c r="H11" s="156">
        <v>4.2506047915808258</v>
      </c>
      <c r="I11" s="156">
        <v>4.4262876780195839</v>
      </c>
      <c r="J11" s="156">
        <v>4.596259490962785</v>
      </c>
      <c r="K11" s="85"/>
      <c r="L11" s="85"/>
    </row>
    <row r="12" spans="2:12" s="87" customFormat="1" ht="10.5" customHeight="1" x14ac:dyDescent="0.2">
      <c r="B12" s="97"/>
      <c r="C12" s="74" t="s">
        <v>661</v>
      </c>
      <c r="D12" s="489">
        <v>39.783767696882485</v>
      </c>
      <c r="E12" s="489">
        <v>40.084614669713972</v>
      </c>
      <c r="F12" s="489">
        <v>40.571139149034238</v>
      </c>
      <c r="G12" s="489">
        <v>40.953004459634421</v>
      </c>
      <c r="H12" s="489">
        <v>41.465020554387145</v>
      </c>
      <c r="I12" s="489">
        <v>41.854693058664026</v>
      </c>
      <c r="J12" s="489">
        <v>42.073180428501267</v>
      </c>
      <c r="K12" s="85"/>
      <c r="L12" s="85"/>
    </row>
    <row r="13" spans="2:12" s="87" customFormat="1" ht="10.5" customHeight="1" x14ac:dyDescent="0.2">
      <c r="B13" s="97"/>
      <c r="C13" s="73" t="s">
        <v>662</v>
      </c>
      <c r="D13" s="156">
        <v>6.5575978386441109</v>
      </c>
      <c r="E13" s="156">
        <v>6.7161652555740119</v>
      </c>
      <c r="F13" s="156">
        <v>6.9937844570111869</v>
      </c>
      <c r="G13" s="156">
        <v>7.3202737496058736</v>
      </c>
      <c r="H13" s="156">
        <v>7.6549781369343597</v>
      </c>
      <c r="I13" s="156">
        <v>7.9213947532842246</v>
      </c>
      <c r="J13" s="156">
        <v>8.2412673011529503</v>
      </c>
      <c r="K13" s="85"/>
      <c r="L13" s="85"/>
    </row>
    <row r="14" spans="2:12" s="87" customFormat="1" ht="10.5" customHeight="1" x14ac:dyDescent="0.2">
      <c r="B14" s="97"/>
      <c r="C14" s="74" t="s">
        <v>77</v>
      </c>
      <c r="D14" s="489">
        <v>42.738800267930017</v>
      </c>
      <c r="E14" s="489">
        <v>43.490918275850916</v>
      </c>
      <c r="F14" s="489">
        <v>43.427799189391081</v>
      </c>
      <c r="G14" s="489">
        <v>43.38541938597357</v>
      </c>
      <c r="H14" s="489">
        <v>44.13792110681058</v>
      </c>
      <c r="I14" s="489">
        <v>44.546410381290173</v>
      </c>
      <c r="J14" s="489">
        <v>44.716908403540721</v>
      </c>
      <c r="K14" s="85"/>
      <c r="L14" s="85"/>
    </row>
    <row r="15" spans="2:12" s="87" customFormat="1" ht="10.5" customHeight="1" x14ac:dyDescent="0.2">
      <c r="B15" s="97"/>
      <c r="C15" s="73" t="s">
        <v>663</v>
      </c>
      <c r="D15" s="156">
        <v>11.376374598796172</v>
      </c>
      <c r="E15" s="156">
        <v>11.41582032553225</v>
      </c>
      <c r="F15" s="156">
        <v>11.767846190600881</v>
      </c>
      <c r="G15" s="156">
        <v>12.287780432692273</v>
      </c>
      <c r="H15" s="156">
        <v>12.777173731259168</v>
      </c>
      <c r="I15" s="156">
        <v>13.192345399078233</v>
      </c>
      <c r="J15" s="156">
        <v>13.610111404754948</v>
      </c>
      <c r="K15" s="85"/>
      <c r="L15" s="85"/>
    </row>
    <row r="16" spans="2:12" s="87" customFormat="1" ht="10.5" customHeight="1" x14ac:dyDescent="0.2">
      <c r="B16" s="97"/>
      <c r="C16" s="74" t="s">
        <v>664</v>
      </c>
      <c r="D16" s="489">
        <v>16.428654379079813</v>
      </c>
      <c r="E16" s="489">
        <v>16.852071852746306</v>
      </c>
      <c r="F16" s="489">
        <v>17.728581652066861</v>
      </c>
      <c r="G16" s="489">
        <v>18.108626560556452</v>
      </c>
      <c r="H16" s="489">
        <v>18.888001915628209</v>
      </c>
      <c r="I16" s="489">
        <v>19.346100179452435</v>
      </c>
      <c r="J16" s="489">
        <v>19.796481481893984</v>
      </c>
      <c r="K16" s="85"/>
      <c r="L16" s="85"/>
    </row>
    <row r="17" spans="2:12" s="87" customFormat="1" ht="10.5" customHeight="1" x14ac:dyDescent="0.2">
      <c r="B17" s="97"/>
      <c r="C17" s="73" t="s">
        <v>665</v>
      </c>
      <c r="D17" s="156">
        <v>51.84960083964679</v>
      </c>
      <c r="E17" s="156">
        <v>52.409155158661463</v>
      </c>
      <c r="F17" s="156">
        <v>53.268750087751172</v>
      </c>
      <c r="G17" s="156">
        <v>54.099533116391683</v>
      </c>
      <c r="H17" s="156">
        <v>54.958923949537585</v>
      </c>
      <c r="I17" s="156">
        <v>55.480185814944022</v>
      </c>
      <c r="J17" s="156">
        <v>56.212275548885209</v>
      </c>
      <c r="K17" s="85"/>
      <c r="L17" s="85"/>
    </row>
    <row r="18" spans="2:12" s="87" customFormat="1" ht="10.5" customHeight="1" x14ac:dyDescent="0.2">
      <c r="B18" s="97"/>
      <c r="C18" s="74" t="s">
        <v>666</v>
      </c>
      <c r="D18" s="489">
        <v>16.533997127652491</v>
      </c>
      <c r="E18" s="489">
        <v>17.050668247583545</v>
      </c>
      <c r="F18" s="489">
        <v>17.435912623487358</v>
      </c>
      <c r="G18" s="489">
        <v>18.009081027101733</v>
      </c>
      <c r="H18" s="489">
        <v>18.86774941351203</v>
      </c>
      <c r="I18" s="489">
        <v>19.554893910536634</v>
      </c>
      <c r="J18" s="489">
        <v>20.117021916037015</v>
      </c>
      <c r="K18" s="85"/>
      <c r="L18" s="85"/>
    </row>
    <row r="19" spans="2:12" s="87" customFormat="1" ht="10.5" customHeight="1" x14ac:dyDescent="0.2">
      <c r="B19" s="97"/>
      <c r="C19" s="73" t="s">
        <v>151</v>
      </c>
      <c r="D19" s="156">
        <v>36.209561073033754</v>
      </c>
      <c r="E19" s="156">
        <v>36.392417212837039</v>
      </c>
      <c r="F19" s="156">
        <v>36.635884826521973</v>
      </c>
      <c r="G19" s="156">
        <v>36.947236594450587</v>
      </c>
      <c r="H19" s="156">
        <v>37.713063368170076</v>
      </c>
      <c r="I19" s="156">
        <v>38.243888337002275</v>
      </c>
      <c r="J19" s="156">
        <v>38.574840242252101</v>
      </c>
      <c r="K19" s="85"/>
      <c r="L19" s="85"/>
    </row>
    <row r="20" spans="2:12" s="87" customFormat="1" ht="10.5" customHeight="1" x14ac:dyDescent="0.2">
      <c r="B20" s="97"/>
      <c r="C20" s="74" t="s">
        <v>667</v>
      </c>
      <c r="D20" s="489">
        <v>40.396456216063754</v>
      </c>
      <c r="E20" s="489">
        <v>41.10428112285441</v>
      </c>
      <c r="F20" s="489">
        <v>41.354866047435515</v>
      </c>
      <c r="G20" s="489">
        <v>41.907277223413537</v>
      </c>
      <c r="H20" s="489">
        <v>42.776478339496812</v>
      </c>
      <c r="I20" s="489">
        <v>43.278199092260351</v>
      </c>
      <c r="J20" s="489">
        <v>43.434080424383737</v>
      </c>
      <c r="K20" s="85"/>
      <c r="L20" s="85"/>
    </row>
    <row r="21" spans="2:12" s="87" customFormat="1" ht="10.5" customHeight="1" x14ac:dyDescent="0.2">
      <c r="B21" s="97"/>
      <c r="C21" s="73" t="s">
        <v>668</v>
      </c>
      <c r="D21" s="156">
        <v>17.849240181278425</v>
      </c>
      <c r="E21" s="156">
        <v>18.105614888410184</v>
      </c>
      <c r="F21" s="156">
        <v>18.138193051316346</v>
      </c>
      <c r="G21" s="156">
        <v>18.166619554240267</v>
      </c>
      <c r="H21" s="156">
        <v>18.466266001562534</v>
      </c>
      <c r="I21" s="156">
        <v>18.852364665746116</v>
      </c>
      <c r="J21" s="156">
        <v>19.285946275539668</v>
      </c>
      <c r="K21" s="85"/>
      <c r="L21" s="85"/>
    </row>
    <row r="22" spans="2:12" s="87" customFormat="1" ht="10.5" customHeight="1" x14ac:dyDescent="0.2">
      <c r="B22" s="97"/>
      <c r="C22" s="74" t="s">
        <v>669</v>
      </c>
      <c r="D22" s="489">
        <v>11.546397040409632</v>
      </c>
      <c r="E22" s="489">
        <v>12.054497280167181</v>
      </c>
      <c r="F22" s="489">
        <v>12.503682068479387</v>
      </c>
      <c r="G22" s="489">
        <v>12.81434951285882</v>
      </c>
      <c r="H22" s="489">
        <v>13.408871416404489</v>
      </c>
      <c r="I22" s="489">
        <v>14.101027077178408</v>
      </c>
      <c r="J22" s="489">
        <v>14.671183996918796</v>
      </c>
      <c r="K22" s="85"/>
      <c r="L22" s="85"/>
    </row>
    <row r="23" spans="2:12" s="87" customFormat="1" ht="10.5" customHeight="1" x14ac:dyDescent="0.2">
      <c r="B23" s="97"/>
      <c r="C23" s="73" t="s">
        <v>703</v>
      </c>
      <c r="D23" s="156">
        <v>50.222538105487182</v>
      </c>
      <c r="E23" s="156">
        <v>50.704750213642832</v>
      </c>
      <c r="F23" s="156">
        <v>52.566812705918551</v>
      </c>
      <c r="G23" s="156">
        <v>55.281704820175243</v>
      </c>
      <c r="H23" s="156">
        <v>56.479595690745676</v>
      </c>
      <c r="I23" s="156">
        <v>58.602236892681397</v>
      </c>
      <c r="J23" s="156">
        <v>58.696486879807566</v>
      </c>
      <c r="K23" s="85"/>
      <c r="L23" s="85"/>
    </row>
    <row r="24" spans="2:12" s="87" customFormat="1" ht="10.5" customHeight="1" x14ac:dyDescent="0.2">
      <c r="B24" s="97"/>
      <c r="C24" s="74" t="s">
        <v>670</v>
      </c>
      <c r="D24" s="489">
        <v>29.894553824531219</v>
      </c>
      <c r="E24" s="489">
        <v>29.88150811536849</v>
      </c>
      <c r="F24" s="489">
        <v>30.149435052919277</v>
      </c>
      <c r="G24" s="489">
        <v>30.572839389305567</v>
      </c>
      <c r="H24" s="489">
        <v>31.155029452421946</v>
      </c>
      <c r="I24" s="489">
        <v>31.384089438210186</v>
      </c>
      <c r="J24" s="489">
        <v>31.404881570108721</v>
      </c>
      <c r="K24" s="85"/>
      <c r="L24" s="85"/>
    </row>
    <row r="25" spans="2:12" s="87" customFormat="1" ht="10.5" customHeight="1" x14ac:dyDescent="0.2">
      <c r="B25" s="97"/>
      <c r="C25" s="73" t="s">
        <v>709</v>
      </c>
      <c r="D25" s="156">
        <v>12.776432617642199</v>
      </c>
      <c r="E25" s="156">
        <v>13.134986203668095</v>
      </c>
      <c r="F25" s="156">
        <v>13.641173116735821</v>
      </c>
      <c r="G25" s="156">
        <v>14.05050547539639</v>
      </c>
      <c r="H25" s="156">
        <v>14.839609914849884</v>
      </c>
      <c r="I25" s="156">
        <v>15.668289460482358</v>
      </c>
      <c r="J25" s="156">
        <v>16.203628785343255</v>
      </c>
      <c r="K25" s="85"/>
      <c r="L25" s="85"/>
    </row>
    <row r="26" spans="2:12" s="87" customFormat="1" ht="10.5" customHeight="1" x14ac:dyDescent="0.2">
      <c r="B26" s="97"/>
      <c r="C26" s="74" t="s">
        <v>710</v>
      </c>
      <c r="D26" s="489">
        <v>13.288755564197062</v>
      </c>
      <c r="E26" s="489">
        <v>13.877669167222544</v>
      </c>
      <c r="F26" s="489">
        <v>14.291906424749923</v>
      </c>
      <c r="G26" s="489">
        <v>14.815286900090269</v>
      </c>
      <c r="H26" s="489">
        <v>15.679821207189926</v>
      </c>
      <c r="I26" s="489">
        <v>16.355129999956702</v>
      </c>
      <c r="J26" s="489">
        <v>17.039639240380424</v>
      </c>
      <c r="K26" s="85"/>
      <c r="L26" s="85"/>
    </row>
    <row r="27" spans="2:12" s="87" customFormat="1" ht="10.5" customHeight="1" x14ac:dyDescent="0.2">
      <c r="B27" s="97"/>
      <c r="C27" s="73" t="s">
        <v>272</v>
      </c>
      <c r="D27" s="156">
        <v>96.724974885134372</v>
      </c>
      <c r="E27" s="156">
        <v>98.541335250384307</v>
      </c>
      <c r="F27" s="156">
        <v>100.4225141706073</v>
      </c>
      <c r="G27" s="156">
        <v>100.24723018772832</v>
      </c>
      <c r="H27" s="156">
        <v>99.609759166162732</v>
      </c>
      <c r="I27" s="156">
        <v>99.93292427045472</v>
      </c>
      <c r="J27" s="156">
        <v>99.708897451379897</v>
      </c>
      <c r="K27" s="85"/>
      <c r="L27" s="85"/>
    </row>
    <row r="28" spans="2:12" s="87" customFormat="1" ht="10.5" customHeight="1" x14ac:dyDescent="0.2">
      <c r="B28" s="97"/>
      <c r="C28" s="74" t="s">
        <v>673</v>
      </c>
      <c r="D28" s="489">
        <v>6.2000117050402466</v>
      </c>
      <c r="E28" s="489">
        <v>6.3044796166735306</v>
      </c>
      <c r="F28" s="489">
        <v>6.5145691877199825</v>
      </c>
      <c r="G28" s="489">
        <v>6.7051502299306556</v>
      </c>
      <c r="H28" s="489">
        <v>7.0639981330205108</v>
      </c>
      <c r="I28" s="489">
        <v>7.4044089033037972</v>
      </c>
      <c r="J28" s="489">
        <v>7.6346088619330388</v>
      </c>
      <c r="K28" s="85"/>
      <c r="L28" s="85"/>
    </row>
    <row r="29" spans="2:12" s="87" customFormat="1" ht="10.5" customHeight="1" x14ac:dyDescent="0.2">
      <c r="B29" s="97"/>
      <c r="C29" s="73" t="s">
        <v>674</v>
      </c>
      <c r="D29" s="156">
        <v>44.038886386695218</v>
      </c>
      <c r="E29" s="156">
        <v>44.507364055397467</v>
      </c>
      <c r="F29" s="156">
        <v>45.179413061107795</v>
      </c>
      <c r="G29" s="156">
        <v>45.903029223233503</v>
      </c>
      <c r="H29" s="156">
        <v>46.983657325901376</v>
      </c>
      <c r="I29" s="156">
        <v>47.936036802638689</v>
      </c>
      <c r="J29" s="156">
        <v>48.423065635736975</v>
      </c>
      <c r="K29" s="85"/>
      <c r="L29" s="85"/>
    </row>
    <row r="30" spans="2:12" s="87" customFormat="1" ht="10.5" customHeight="1" x14ac:dyDescent="0.2">
      <c r="B30" s="97"/>
      <c r="C30" s="74" t="s">
        <v>675</v>
      </c>
      <c r="D30" s="489">
        <v>73.198511546880411</v>
      </c>
      <c r="E30" s="489">
        <v>73.815993690343049</v>
      </c>
      <c r="F30" s="489">
        <v>74.487240109435731</v>
      </c>
      <c r="G30" s="489">
        <v>74.723909289023652</v>
      </c>
      <c r="H30" s="489">
        <v>75.611634558270168</v>
      </c>
      <c r="I30" s="489">
        <v>76.135419118950338</v>
      </c>
      <c r="J30" s="489">
        <v>76.787215496630253</v>
      </c>
      <c r="K30" s="85"/>
      <c r="L30" s="85"/>
    </row>
    <row r="31" spans="2:12" s="87" customFormat="1" ht="10.5" customHeight="1" x14ac:dyDescent="0.2">
      <c r="B31" s="97"/>
      <c r="C31" s="73" t="s">
        <v>711</v>
      </c>
      <c r="D31" s="156">
        <v>11.561717251549686</v>
      </c>
      <c r="E31" s="156">
        <v>11.950973705539113</v>
      </c>
      <c r="F31" s="156">
        <v>12.419123586863329</v>
      </c>
      <c r="G31" s="156">
        <v>12.808797875024206</v>
      </c>
      <c r="H31" s="156">
        <v>13.426110161714025</v>
      </c>
      <c r="I31" s="156">
        <v>14.114071822463281</v>
      </c>
      <c r="J31" s="156">
        <v>14.716156929057572</v>
      </c>
      <c r="K31" s="85"/>
      <c r="L31" s="85"/>
    </row>
    <row r="32" spans="2:12" s="87" customFormat="1" ht="10.5" customHeight="1" x14ac:dyDescent="0.2">
      <c r="B32" s="97"/>
      <c r="C32" s="74" t="s">
        <v>332</v>
      </c>
      <c r="D32" s="489">
        <v>18.562905453266275</v>
      </c>
      <c r="E32" s="489">
        <v>18.829903498832948</v>
      </c>
      <c r="F32" s="489">
        <v>19.252590344724283</v>
      </c>
      <c r="G32" s="489">
        <v>19.685299908017047</v>
      </c>
      <c r="H32" s="489">
        <v>20.285020114855293</v>
      </c>
      <c r="I32" s="489">
        <v>20.762012954299504</v>
      </c>
      <c r="J32" s="489">
        <v>21.208399952069058</v>
      </c>
      <c r="K32" s="85"/>
      <c r="L32" s="85"/>
    </row>
    <row r="33" spans="2:12" s="87" customFormat="1" ht="10.5" customHeight="1" x14ac:dyDescent="0.2">
      <c r="B33" s="97"/>
      <c r="C33" s="73" t="s">
        <v>712</v>
      </c>
      <c r="D33" s="156">
        <v>8.2854653477052942</v>
      </c>
      <c r="E33" s="156">
        <v>8.5991450190945073</v>
      </c>
      <c r="F33" s="156">
        <v>8.975664722911004</v>
      </c>
      <c r="G33" s="156">
        <v>9.4605882565596957</v>
      </c>
      <c r="H33" s="156">
        <v>10.181357614628643</v>
      </c>
      <c r="I33" s="156">
        <v>10.631475110839023</v>
      </c>
      <c r="J33" s="156">
        <v>11.041280691249259</v>
      </c>
      <c r="K33" s="85"/>
      <c r="L33" s="85"/>
    </row>
    <row r="34" spans="2:12" s="87" customFormat="1" ht="10.5" customHeight="1" x14ac:dyDescent="0.2">
      <c r="B34" s="97"/>
      <c r="C34" s="74" t="s">
        <v>678</v>
      </c>
      <c r="D34" s="489">
        <v>15.148150112654264</v>
      </c>
      <c r="E34" s="489">
        <v>15.548816135755457</v>
      </c>
      <c r="F34" s="489">
        <v>16.186654944470035</v>
      </c>
      <c r="G34" s="489">
        <v>16.666547886220137</v>
      </c>
      <c r="H34" s="489">
        <v>17.173948064427744</v>
      </c>
      <c r="I34" s="489">
        <v>17.851124961296907</v>
      </c>
      <c r="J34" s="489">
        <v>18.449753845618432</v>
      </c>
      <c r="K34" s="85"/>
      <c r="L34" s="85"/>
    </row>
    <row r="35" spans="2:12" s="87" customFormat="1" ht="10.5" customHeight="1" x14ac:dyDescent="0.2">
      <c r="B35" s="97"/>
      <c r="C35" s="73" t="s">
        <v>679</v>
      </c>
      <c r="D35" s="156">
        <v>19.870146171319515</v>
      </c>
      <c r="E35" s="156">
        <v>20.434068132153023</v>
      </c>
      <c r="F35" s="156">
        <v>20.889878374274584</v>
      </c>
      <c r="G35" s="156">
        <v>21.51687484324454</v>
      </c>
      <c r="H35" s="156">
        <v>22.554063596644262</v>
      </c>
      <c r="I35" s="156">
        <v>23.502426775549146</v>
      </c>
      <c r="J35" s="156">
        <v>24.252295891067469</v>
      </c>
      <c r="K35" s="85"/>
      <c r="L35" s="85"/>
    </row>
    <row r="36" spans="2:12" s="87" customFormat="1" ht="10.5" customHeight="1" x14ac:dyDescent="0.2">
      <c r="B36" s="97"/>
      <c r="C36" s="74" t="s">
        <v>680</v>
      </c>
      <c r="D36" s="489">
        <v>24.492160957974807</v>
      </c>
      <c r="E36" s="489">
        <v>24.903973170854854</v>
      </c>
      <c r="F36" s="489">
        <v>25.836680328371237</v>
      </c>
      <c r="G36" s="489">
        <v>26.633550211148549</v>
      </c>
      <c r="H36" s="489">
        <v>27.377400965961026</v>
      </c>
      <c r="I36" s="489">
        <v>27.95096408201119</v>
      </c>
      <c r="J36" s="489">
        <v>28.546875277264412</v>
      </c>
      <c r="K36" s="85"/>
      <c r="L36" s="85"/>
    </row>
    <row r="37" spans="2:12" s="87" customFormat="1" ht="10.5" customHeight="1" x14ac:dyDescent="0.2">
      <c r="B37" s="97"/>
      <c r="C37" s="73" t="s">
        <v>681</v>
      </c>
      <c r="D37" s="156">
        <v>10.170383304263378</v>
      </c>
      <c r="E37" s="156">
        <v>10.577909396445865</v>
      </c>
      <c r="F37" s="156">
        <v>11.102771411603078</v>
      </c>
      <c r="G37" s="156">
        <v>11.338037770331933</v>
      </c>
      <c r="H37" s="156">
        <v>12.059978280740255</v>
      </c>
      <c r="I37" s="156">
        <v>12.192562034592093</v>
      </c>
      <c r="J37" s="156">
        <v>11.728958330295717</v>
      </c>
      <c r="K37" s="85"/>
      <c r="L37" s="85"/>
    </row>
    <row r="38" spans="2:12" s="87" customFormat="1" ht="10.5" customHeight="1" x14ac:dyDescent="0.2">
      <c r="B38" s="97"/>
      <c r="C38" s="74" t="s">
        <v>682</v>
      </c>
      <c r="D38" s="489">
        <v>42.880787765208552</v>
      </c>
      <c r="E38" s="489">
        <v>43.809182811003517</v>
      </c>
      <c r="F38" s="489">
        <v>44.485034350090601</v>
      </c>
      <c r="G38" s="489">
        <v>44.909912132792236</v>
      </c>
      <c r="H38" s="489">
        <v>45.457151805667309</v>
      </c>
      <c r="I38" s="489">
        <v>45.797044348350738</v>
      </c>
      <c r="J38" s="489">
        <v>46.029820127277553</v>
      </c>
      <c r="K38" s="85"/>
      <c r="L38" s="85"/>
    </row>
    <row r="39" spans="2:12" s="87" customFormat="1" ht="10.5" customHeight="1" x14ac:dyDescent="0.2">
      <c r="B39" s="97"/>
      <c r="C39" s="73" t="s">
        <v>683</v>
      </c>
      <c r="D39" s="156">
        <v>54.596942738113306</v>
      </c>
      <c r="E39" s="156">
        <v>55.522640688374651</v>
      </c>
      <c r="F39" s="156">
        <v>56.700878866436575</v>
      </c>
      <c r="G39" s="156">
        <v>57.17226479787368</v>
      </c>
      <c r="H39" s="156">
        <v>58.024763994894997</v>
      </c>
      <c r="I39" s="156">
        <v>59.261244158188163</v>
      </c>
      <c r="J39" s="156">
        <v>60.501711706232697</v>
      </c>
      <c r="K39" s="85"/>
      <c r="L39" s="85"/>
    </row>
    <row r="40" spans="2:12" s="87" customFormat="1" ht="15" customHeight="1" x14ac:dyDescent="0.2">
      <c r="B40" s="154" t="s">
        <v>684</v>
      </c>
      <c r="C40" s="152"/>
      <c r="D40" s="155">
        <v>28.718954034297653</v>
      </c>
      <c r="E40" s="155">
        <v>29.192378359016136</v>
      </c>
      <c r="F40" s="155">
        <v>29.656564651974207</v>
      </c>
      <c r="G40" s="155">
        <v>30.096769239779089</v>
      </c>
      <c r="H40" s="155">
        <v>30.825357527682659</v>
      </c>
      <c r="I40" s="155">
        <v>31.260012277917454</v>
      </c>
      <c r="J40" s="155">
        <v>31.489543748054892</v>
      </c>
      <c r="K40" s="146"/>
      <c r="L40" s="85"/>
    </row>
    <row r="41" spans="2:12" s="87" customFormat="1" ht="15" customHeight="1" x14ac:dyDescent="0.2">
      <c r="B41" s="154" t="s">
        <v>685</v>
      </c>
      <c r="C41" s="153"/>
      <c r="D41" s="157">
        <v>37.687728348898666</v>
      </c>
      <c r="E41" s="157">
        <v>38.33953988890957</v>
      </c>
      <c r="F41" s="157">
        <v>39.073310558013461</v>
      </c>
      <c r="G41" s="157">
        <v>39.544089855821255</v>
      </c>
      <c r="H41" s="157">
        <v>40.339488956810676</v>
      </c>
      <c r="I41" s="157">
        <v>41.073043247809288</v>
      </c>
      <c r="J41" s="157">
        <v>41.676966694205817</v>
      </c>
      <c r="K41" s="146"/>
      <c r="L41" s="85"/>
    </row>
    <row r="42" spans="2:12" ht="15" customHeight="1" x14ac:dyDescent="0.2">
      <c r="B42" s="93" t="s">
        <v>713</v>
      </c>
      <c r="C42" s="94"/>
      <c r="D42" s="100"/>
      <c r="E42" s="100"/>
      <c r="F42" s="100"/>
      <c r="G42" s="100"/>
      <c r="H42" s="100"/>
      <c r="I42" s="100"/>
      <c r="J42" s="100"/>
      <c r="K42" s="96"/>
      <c r="L42" s="84"/>
    </row>
    <row r="43" spans="2:12" s="87" customFormat="1" ht="15" customHeight="1" x14ac:dyDescent="0.2">
      <c r="B43" s="97"/>
      <c r="C43" s="73" t="s">
        <v>660</v>
      </c>
      <c r="D43" s="98">
        <v>53.269288373671166</v>
      </c>
      <c r="E43" s="98">
        <v>51.918791243474899</v>
      </c>
      <c r="F43" s="98">
        <v>45.944266724629074</v>
      </c>
      <c r="G43" s="98">
        <v>45.141883713374092</v>
      </c>
      <c r="H43" s="98">
        <v>47.125377255419671</v>
      </c>
      <c r="I43" s="98">
        <v>51.701175981993089</v>
      </c>
      <c r="J43" s="98">
        <v>57.867170645111351</v>
      </c>
      <c r="K43" s="85"/>
      <c r="L43" s="85"/>
    </row>
    <row r="44" spans="2:12" s="87" customFormat="1" ht="10.5" customHeight="1" x14ac:dyDescent="0.2">
      <c r="B44" s="97"/>
      <c r="C44" s="74" t="s">
        <v>661</v>
      </c>
      <c r="D44" s="99">
        <v>401.99866679003031</v>
      </c>
      <c r="E44" s="99">
        <v>392.06376820672796</v>
      </c>
      <c r="F44" s="99">
        <v>373.93879413785271</v>
      </c>
      <c r="G44" s="99">
        <v>371.13171704463991</v>
      </c>
      <c r="H44" s="99">
        <v>371.27574731764645</v>
      </c>
      <c r="I44" s="99">
        <v>380.98044100288263</v>
      </c>
      <c r="J44" s="99">
        <v>391.55719705369756</v>
      </c>
      <c r="K44" s="85"/>
      <c r="L44" s="85"/>
    </row>
    <row r="45" spans="2:12" s="87" customFormat="1" ht="10.5" customHeight="1" x14ac:dyDescent="0.2">
      <c r="B45" s="97"/>
      <c r="C45" s="73" t="s">
        <v>662</v>
      </c>
      <c r="D45" s="98">
        <v>95.769222147641401</v>
      </c>
      <c r="E45" s="98">
        <v>88.331376471912122</v>
      </c>
      <c r="F45" s="98">
        <v>88.147485103054805</v>
      </c>
      <c r="G45" s="98">
        <v>92.21395131020995</v>
      </c>
      <c r="H45" s="98">
        <v>95.057750346967893</v>
      </c>
      <c r="I45" s="98">
        <v>116.91264900735291</v>
      </c>
      <c r="J45" s="98">
        <v>267.53314744948011</v>
      </c>
      <c r="K45" s="85"/>
      <c r="L45" s="85"/>
    </row>
    <row r="46" spans="2:12" s="87" customFormat="1" ht="10.5" customHeight="1" x14ac:dyDescent="0.2">
      <c r="B46" s="97"/>
      <c r="C46" s="74" t="s">
        <v>77</v>
      </c>
      <c r="D46" s="99">
        <v>421.5892265178224</v>
      </c>
      <c r="E46" s="99">
        <v>437.67880722792415</v>
      </c>
      <c r="F46" s="99">
        <v>521.44879371247418</v>
      </c>
      <c r="G46" s="99">
        <v>502.13523757193326</v>
      </c>
      <c r="H46" s="99">
        <v>634.00363417530627</v>
      </c>
      <c r="I46" s="99">
        <v>583.05962945213571</v>
      </c>
      <c r="J46" s="99">
        <v>585.04655164000269</v>
      </c>
      <c r="K46" s="85"/>
      <c r="L46" s="85"/>
    </row>
    <row r="47" spans="2:12" s="87" customFormat="1" ht="10.5" customHeight="1" x14ac:dyDescent="0.2">
      <c r="B47" s="97"/>
      <c r="C47" s="73" t="s">
        <v>663</v>
      </c>
      <c r="D47" s="98">
        <v>166.22952803164864</v>
      </c>
      <c r="E47" s="98">
        <v>210.47786392871868</v>
      </c>
      <c r="F47" s="98">
        <v>209.89299786320353</v>
      </c>
      <c r="G47" s="98">
        <v>199.19395420822161</v>
      </c>
      <c r="H47" s="98">
        <v>213.87678373771152</v>
      </c>
      <c r="I47" s="98">
        <v>209.68128470766374</v>
      </c>
      <c r="J47" s="98">
        <v>228.71444963637671</v>
      </c>
      <c r="K47" s="85"/>
      <c r="L47" s="85"/>
    </row>
    <row r="48" spans="2:12" s="87" customFormat="1" ht="10.5" customHeight="1" x14ac:dyDescent="0.2">
      <c r="B48" s="97"/>
      <c r="C48" s="74" t="s">
        <v>664</v>
      </c>
      <c r="D48" s="99">
        <v>168.55494262706253</v>
      </c>
      <c r="E48" s="99">
        <v>160.22383303031984</v>
      </c>
      <c r="F48" s="99">
        <v>182.24482098896755</v>
      </c>
      <c r="G48" s="99">
        <v>173.25908002108542</v>
      </c>
      <c r="H48" s="99">
        <v>197.35279547430156</v>
      </c>
      <c r="I48" s="99">
        <v>217.68532545664291</v>
      </c>
      <c r="J48" s="99">
        <v>235.58504293061245</v>
      </c>
      <c r="K48" s="85"/>
      <c r="L48" s="85"/>
    </row>
    <row r="49" spans="2:12" s="87" customFormat="1" ht="10.5" customHeight="1" x14ac:dyDescent="0.2">
      <c r="B49" s="97"/>
      <c r="C49" s="73" t="s">
        <v>665</v>
      </c>
      <c r="D49" s="98">
        <v>636.31731721548022</v>
      </c>
      <c r="E49" s="98">
        <v>602.32691815365422</v>
      </c>
      <c r="F49" s="98">
        <v>592.04301352317805</v>
      </c>
      <c r="G49" s="98">
        <v>623.10556331057171</v>
      </c>
      <c r="H49" s="98">
        <v>629.840166042021</v>
      </c>
      <c r="I49" s="98">
        <v>719.9616066054557</v>
      </c>
      <c r="J49" s="98">
        <v>742.17105125746525</v>
      </c>
      <c r="K49" s="85"/>
      <c r="L49" s="85"/>
    </row>
    <row r="50" spans="2:12" s="87" customFormat="1" ht="10.5" customHeight="1" x14ac:dyDescent="0.2">
      <c r="B50" s="97"/>
      <c r="C50" s="74" t="s">
        <v>666</v>
      </c>
      <c r="D50" s="99">
        <v>315.69391280632806</v>
      </c>
      <c r="E50" s="99">
        <v>328.62443154428809</v>
      </c>
      <c r="F50" s="99">
        <v>352.7016644361982</v>
      </c>
      <c r="G50" s="99">
        <v>373.47995322900664</v>
      </c>
      <c r="H50" s="99">
        <v>383.091183614611</v>
      </c>
      <c r="I50" s="99">
        <v>391.93461419029245</v>
      </c>
      <c r="J50" s="99">
        <v>429.70103994438784</v>
      </c>
      <c r="K50" s="85"/>
      <c r="L50" s="85"/>
    </row>
    <row r="51" spans="2:12" s="87" customFormat="1" ht="10.5" customHeight="1" x14ac:dyDescent="0.2">
      <c r="B51" s="97"/>
      <c r="C51" s="73" t="s">
        <v>151</v>
      </c>
      <c r="D51" s="98">
        <v>673.61659850521926</v>
      </c>
      <c r="E51" s="98">
        <v>662.23015142148995</v>
      </c>
      <c r="F51" s="98">
        <v>653.27547059801509</v>
      </c>
      <c r="G51" s="98">
        <v>662.78800794585004</v>
      </c>
      <c r="H51" s="98">
        <v>671.85149034756103</v>
      </c>
      <c r="I51" s="98">
        <v>695.35855344708546</v>
      </c>
      <c r="J51" s="98">
        <v>710.21545386146579</v>
      </c>
      <c r="K51" s="85"/>
      <c r="L51" s="85"/>
    </row>
    <row r="52" spans="2:12" s="87" customFormat="1" ht="10.5" customHeight="1" x14ac:dyDescent="0.2">
      <c r="B52" s="97"/>
      <c r="C52" s="74" t="s">
        <v>667</v>
      </c>
      <c r="D52" s="99">
        <v>493.6764994393447</v>
      </c>
      <c r="E52" s="99">
        <v>485.33378694427904</v>
      </c>
      <c r="F52" s="99">
        <v>487.38740813769488</v>
      </c>
      <c r="G52" s="99">
        <v>499.55358934113576</v>
      </c>
      <c r="H52" s="99">
        <v>524.90573219394651</v>
      </c>
      <c r="I52" s="99">
        <v>537.68993235939513</v>
      </c>
      <c r="J52" s="99">
        <v>597.47998627256618</v>
      </c>
      <c r="K52" s="85"/>
      <c r="L52" s="85"/>
    </row>
    <row r="53" spans="2:12" s="87" customFormat="1" ht="10.5" customHeight="1" x14ac:dyDescent="0.2">
      <c r="B53" s="97"/>
      <c r="C53" s="73" t="s">
        <v>668</v>
      </c>
      <c r="D53" s="98">
        <v>395.3059409151561</v>
      </c>
      <c r="E53" s="98">
        <v>399.62860177951336</v>
      </c>
      <c r="F53" s="98">
        <v>417.46197520459538</v>
      </c>
      <c r="G53" s="98">
        <v>431.73897659747814</v>
      </c>
      <c r="H53" s="98">
        <v>432.34051544756488</v>
      </c>
      <c r="I53" s="98">
        <v>467.08868746448297</v>
      </c>
      <c r="J53" s="98">
        <v>440.55124591678015</v>
      </c>
      <c r="K53" s="85"/>
      <c r="L53" s="85"/>
    </row>
    <row r="54" spans="2:12" s="87" customFormat="1" ht="10.5" customHeight="1" x14ac:dyDescent="0.2">
      <c r="B54" s="97"/>
      <c r="C54" s="74" t="s">
        <v>669</v>
      </c>
      <c r="D54" s="99">
        <v>109.30253092607497</v>
      </c>
      <c r="E54" s="99">
        <v>104.10688797303132</v>
      </c>
      <c r="F54" s="99">
        <v>115.05375124199557</v>
      </c>
      <c r="G54" s="99">
        <v>131.05371711574489</v>
      </c>
      <c r="H54" s="99">
        <v>140.81571240263995</v>
      </c>
      <c r="I54" s="99">
        <v>162.22676750289673</v>
      </c>
      <c r="J54" s="99">
        <v>178.18037795409987</v>
      </c>
      <c r="K54" s="85"/>
      <c r="L54" s="85"/>
    </row>
    <row r="55" spans="2:12" s="87" customFormat="1" ht="10.5" customHeight="1" x14ac:dyDescent="0.2">
      <c r="B55" s="97"/>
      <c r="C55" s="73" t="s">
        <v>670</v>
      </c>
      <c r="D55" s="98">
        <v>379.8486605044464</v>
      </c>
      <c r="E55" s="98">
        <v>341.79575608109809</v>
      </c>
      <c r="F55" s="98">
        <v>322.18353797752201</v>
      </c>
      <c r="G55" s="98">
        <v>361.63175122332814</v>
      </c>
      <c r="H55" s="98">
        <v>376.5374874915646</v>
      </c>
      <c r="I55" s="98">
        <v>380.92457657572049</v>
      </c>
      <c r="J55" s="98">
        <v>384.70298367296039</v>
      </c>
      <c r="K55" s="85"/>
      <c r="L55" s="85"/>
    </row>
    <row r="56" spans="2:12" s="87" customFormat="1" ht="10.5" customHeight="1" x14ac:dyDescent="0.2">
      <c r="B56" s="97"/>
      <c r="C56" s="74" t="s">
        <v>709</v>
      </c>
      <c r="D56" s="99">
        <v>118.76965439358868</v>
      </c>
      <c r="E56" s="99">
        <v>122.93456427522615</v>
      </c>
      <c r="F56" s="99">
        <v>142.32116783730308</v>
      </c>
      <c r="G56" s="99">
        <v>204.36110594613422</v>
      </c>
      <c r="H56" s="99">
        <v>235.87371940050375</v>
      </c>
      <c r="I56" s="99">
        <v>325.51714131335683</v>
      </c>
      <c r="J56" s="99">
        <v>325.44409155330004</v>
      </c>
      <c r="K56" s="85"/>
      <c r="L56" s="85"/>
    </row>
    <row r="57" spans="2:12" s="87" customFormat="1" ht="10.5" customHeight="1" x14ac:dyDescent="0.2">
      <c r="B57" s="97"/>
      <c r="C57" s="73" t="s">
        <v>710</v>
      </c>
      <c r="D57" s="98">
        <v>101.61259983309826</v>
      </c>
      <c r="E57" s="98">
        <v>122.12194525699044</v>
      </c>
      <c r="F57" s="98">
        <v>162.22656292373594</v>
      </c>
      <c r="G57" s="98">
        <v>219.12911328626305</v>
      </c>
      <c r="H57" s="98">
        <v>269.0026804371945</v>
      </c>
      <c r="I57" s="98">
        <v>324.30035602273387</v>
      </c>
      <c r="J57" s="98">
        <v>345.91205607424081</v>
      </c>
      <c r="K57" s="85"/>
      <c r="L57" s="85"/>
    </row>
    <row r="58" spans="2:12" s="87" customFormat="1" ht="10.5" customHeight="1" x14ac:dyDescent="0.2">
      <c r="B58" s="97"/>
      <c r="C58" s="74" t="s">
        <v>272</v>
      </c>
      <c r="D58" s="99">
        <v>366.13949146181545</v>
      </c>
      <c r="E58" s="99">
        <v>376.66518887068548</v>
      </c>
      <c r="F58" s="99">
        <v>438.01419123949728</v>
      </c>
      <c r="G58" s="99">
        <v>401.17815396880957</v>
      </c>
      <c r="H58" s="99">
        <v>519.68149959460652</v>
      </c>
      <c r="I58" s="99">
        <v>511.27617821270064</v>
      </c>
      <c r="J58" s="99">
        <v>558.36178145245287</v>
      </c>
      <c r="K58" s="85"/>
      <c r="L58" s="85"/>
    </row>
    <row r="59" spans="2:12" s="87" customFormat="1" ht="10.5" customHeight="1" x14ac:dyDescent="0.2">
      <c r="B59" s="97"/>
      <c r="C59" s="73" t="s">
        <v>673</v>
      </c>
      <c r="D59" s="98">
        <v>90.85927146504865</v>
      </c>
      <c r="E59" s="98">
        <v>94.848768688454513</v>
      </c>
      <c r="F59" s="98">
        <v>91.475289267053952</v>
      </c>
      <c r="G59" s="98">
        <v>95.417665823198178</v>
      </c>
      <c r="H59" s="98">
        <v>95.259260100270325</v>
      </c>
      <c r="I59" s="98">
        <v>103.21908052546272</v>
      </c>
      <c r="J59" s="98">
        <v>126.9192409301361</v>
      </c>
      <c r="K59" s="85"/>
      <c r="L59" s="85"/>
    </row>
    <row r="60" spans="2:12" s="87" customFormat="1" ht="10.5" customHeight="1" x14ac:dyDescent="0.2">
      <c r="B60" s="97"/>
      <c r="C60" s="74" t="s">
        <v>674</v>
      </c>
      <c r="D60" s="99">
        <v>513.51074996214254</v>
      </c>
      <c r="E60" s="99">
        <v>512.64581149626667</v>
      </c>
      <c r="F60" s="99">
        <v>511.70553826434519</v>
      </c>
      <c r="G60" s="99">
        <v>531.56823005589854</v>
      </c>
      <c r="H60" s="99">
        <v>539.90325318320913</v>
      </c>
      <c r="I60" s="99">
        <v>581.8861818378615</v>
      </c>
      <c r="J60" s="99">
        <v>658.30501985070032</v>
      </c>
      <c r="K60" s="85"/>
      <c r="L60" s="85"/>
    </row>
    <row r="61" spans="2:12" s="87" customFormat="1" ht="10.5" customHeight="1" x14ac:dyDescent="0.2">
      <c r="B61" s="97"/>
      <c r="C61" s="73" t="s">
        <v>675</v>
      </c>
      <c r="D61" s="98">
        <v>1096.1486462856585</v>
      </c>
      <c r="E61" s="98">
        <v>1141.4882207746989</v>
      </c>
      <c r="F61" s="98">
        <v>1183.1705217152337</v>
      </c>
      <c r="G61" s="98">
        <v>1294.1264474565339</v>
      </c>
      <c r="H61" s="98">
        <v>1296.5838353750048</v>
      </c>
      <c r="I61" s="98">
        <v>1320.5084827243904</v>
      </c>
      <c r="J61" s="98">
        <v>1384.2139863279945</v>
      </c>
      <c r="K61" s="85"/>
      <c r="L61" s="85"/>
    </row>
    <row r="62" spans="2:12" s="87" customFormat="1" ht="10.5" customHeight="1" x14ac:dyDescent="0.2">
      <c r="B62" s="97"/>
      <c r="C62" s="74" t="s">
        <v>711</v>
      </c>
      <c r="D62" s="99">
        <v>198.63801527504347</v>
      </c>
      <c r="E62" s="99">
        <v>221.41309505254156</v>
      </c>
      <c r="F62" s="99">
        <v>275.53348144718751</v>
      </c>
      <c r="G62" s="99">
        <v>255.20916667547689</v>
      </c>
      <c r="H62" s="99">
        <v>253.55941125306836</v>
      </c>
      <c r="I62" s="99">
        <v>285.59039081829525</v>
      </c>
      <c r="J62" s="99">
        <v>294.53318620102891</v>
      </c>
      <c r="K62" s="85"/>
      <c r="L62" s="85"/>
    </row>
    <row r="63" spans="2:12" s="87" customFormat="1" ht="10.5" customHeight="1" x14ac:dyDescent="0.2">
      <c r="B63" s="97"/>
      <c r="C63" s="73" t="s">
        <v>332</v>
      </c>
      <c r="D63" s="98">
        <v>267.81425138534178</v>
      </c>
      <c r="E63" s="98">
        <v>246.21539253896967</v>
      </c>
      <c r="F63" s="98">
        <v>255.24278711714504</v>
      </c>
      <c r="G63" s="98">
        <v>249.52737071970117</v>
      </c>
      <c r="H63" s="98">
        <v>252.6824553346575</v>
      </c>
      <c r="I63" s="98">
        <v>295.93376455499049</v>
      </c>
      <c r="J63" s="98">
        <v>322.80003678927625</v>
      </c>
      <c r="K63" s="85"/>
      <c r="L63" s="85"/>
    </row>
    <row r="64" spans="2:12" s="87" customFormat="1" ht="10.5" customHeight="1" x14ac:dyDescent="0.2">
      <c r="B64" s="97"/>
      <c r="C64" s="74" t="s">
        <v>712</v>
      </c>
      <c r="D64" s="99">
        <v>106.39667609927695</v>
      </c>
      <c r="E64" s="99">
        <v>115.93720520325881</v>
      </c>
      <c r="F64" s="99">
        <v>130.20394588617722</v>
      </c>
      <c r="G64" s="99">
        <v>132.7750567002642</v>
      </c>
      <c r="H64" s="99">
        <v>175.46287910469243</v>
      </c>
      <c r="I64" s="99">
        <v>193.44754508872106</v>
      </c>
      <c r="J64" s="99">
        <v>225.27721735013805</v>
      </c>
      <c r="K64" s="85"/>
      <c r="L64" s="85"/>
    </row>
    <row r="65" spans="1:12" s="87" customFormat="1" ht="10.5" customHeight="1" x14ac:dyDescent="0.2">
      <c r="B65" s="97"/>
      <c r="C65" s="73" t="s">
        <v>678</v>
      </c>
      <c r="D65" s="98">
        <v>148.94448480990667</v>
      </c>
      <c r="E65" s="98">
        <v>153.58435703391427</v>
      </c>
      <c r="F65" s="98">
        <v>181.92757207981666</v>
      </c>
      <c r="G65" s="98">
        <v>186.12835138958781</v>
      </c>
      <c r="H65" s="98">
        <v>189.1784671755648</v>
      </c>
      <c r="I65" s="98">
        <v>217.37853357709261</v>
      </c>
      <c r="J65" s="98">
        <v>321.50033076883386</v>
      </c>
      <c r="K65" s="85"/>
      <c r="L65" s="85"/>
    </row>
    <row r="66" spans="1:12" s="87" customFormat="1" ht="10.5" customHeight="1" x14ac:dyDescent="0.2">
      <c r="B66" s="97"/>
      <c r="C66" s="74" t="s">
        <v>679</v>
      </c>
      <c r="D66" s="99">
        <v>209.26535948764214</v>
      </c>
      <c r="E66" s="99">
        <v>199.13842645979639</v>
      </c>
      <c r="F66" s="99">
        <v>194.24723851782778</v>
      </c>
      <c r="G66" s="99">
        <v>216.55152606913302</v>
      </c>
      <c r="H66" s="99">
        <v>221.45906312578299</v>
      </c>
      <c r="I66" s="99">
        <v>236.64855759243756</v>
      </c>
      <c r="J66" s="99">
        <v>253.22830939452788</v>
      </c>
      <c r="K66" s="85"/>
      <c r="L66" s="85"/>
    </row>
    <row r="67" spans="1:12" s="87" customFormat="1" ht="10.5" customHeight="1" x14ac:dyDescent="0.2">
      <c r="B67" s="97"/>
      <c r="C67" s="73" t="s">
        <v>680</v>
      </c>
      <c r="D67" s="98">
        <v>226.72369278976063</v>
      </c>
      <c r="E67" s="98">
        <v>228.1520407346122</v>
      </c>
      <c r="F67" s="98">
        <v>238.96620248939794</v>
      </c>
      <c r="G67" s="98">
        <v>214.59455235098997</v>
      </c>
      <c r="H67" s="98">
        <v>247.12871865561283</v>
      </c>
      <c r="I67" s="98">
        <v>258.45170934861505</v>
      </c>
      <c r="J67" s="98">
        <v>263.6340700927492</v>
      </c>
      <c r="K67" s="85"/>
      <c r="L67" s="85"/>
    </row>
    <row r="68" spans="1:12" s="87" customFormat="1" ht="10.5" customHeight="1" x14ac:dyDescent="0.2">
      <c r="B68" s="97"/>
      <c r="C68" s="74" t="s">
        <v>681</v>
      </c>
      <c r="D68" s="99">
        <v>154.35582020588254</v>
      </c>
      <c r="E68" s="99">
        <v>153.80521453071555</v>
      </c>
      <c r="F68" s="99">
        <v>154.3990607594653</v>
      </c>
      <c r="G68" s="99">
        <v>166.05017221440289</v>
      </c>
      <c r="H68" s="99">
        <v>183.71382502504045</v>
      </c>
      <c r="I68" s="99">
        <v>225.00645163471992</v>
      </c>
      <c r="J68" s="99">
        <v>221.6500937759601</v>
      </c>
      <c r="K68" s="85"/>
      <c r="L68" s="85"/>
    </row>
    <row r="69" spans="1:12" s="87" customFormat="1" ht="10.5" customHeight="1" x14ac:dyDescent="0.2">
      <c r="B69" s="97"/>
      <c r="C69" s="73" t="s">
        <v>682</v>
      </c>
      <c r="D69" s="98">
        <v>969.53409670852841</v>
      </c>
      <c r="E69" s="98">
        <v>947.82889048477534</v>
      </c>
      <c r="F69" s="98">
        <v>913.71853636124388</v>
      </c>
      <c r="G69" s="98">
        <v>948.34413752536966</v>
      </c>
      <c r="H69" s="98">
        <v>959.37316568235383</v>
      </c>
      <c r="I69" s="98">
        <v>977.60884832911836</v>
      </c>
      <c r="J69" s="98">
        <v>985.17839760141726</v>
      </c>
      <c r="K69" s="85"/>
      <c r="L69" s="85"/>
    </row>
    <row r="70" spans="1:12" s="87" customFormat="1" ht="10.5" customHeight="1" x14ac:dyDescent="0.2">
      <c r="B70" s="97"/>
      <c r="C70" s="74" t="s">
        <v>683</v>
      </c>
      <c r="D70" s="99">
        <v>2199.2912450213853</v>
      </c>
      <c r="E70" s="99">
        <v>2069.4652637219169</v>
      </c>
      <c r="F70" s="99">
        <v>1995.6647983493244</v>
      </c>
      <c r="G70" s="99">
        <v>2011.9407725657857</v>
      </c>
      <c r="H70" s="99">
        <v>1921.5121069975157</v>
      </c>
      <c r="I70" s="99">
        <v>1955.5586029544831</v>
      </c>
      <c r="J70" s="99">
        <v>2072.0484877122421</v>
      </c>
      <c r="K70" s="85"/>
      <c r="L70" s="85"/>
    </row>
    <row r="71" spans="1:12" s="87" customFormat="1" ht="15" customHeight="1" x14ac:dyDescent="0.2">
      <c r="B71" s="154" t="s">
        <v>684</v>
      </c>
      <c r="C71" s="158"/>
      <c r="D71" s="159">
        <v>2021.635599330994</v>
      </c>
      <c r="E71" s="159">
        <v>1905.8883791209007</v>
      </c>
      <c r="F71" s="159">
        <v>1847.7604199253578</v>
      </c>
      <c r="G71" s="159">
        <v>1859.8220169012943</v>
      </c>
      <c r="H71" s="159">
        <v>1791.2029538398658</v>
      </c>
      <c r="I71" s="159">
        <v>1816.4135938547265</v>
      </c>
      <c r="J71" s="159">
        <v>1921.0659443693492</v>
      </c>
      <c r="K71" s="146"/>
      <c r="L71" s="85"/>
    </row>
    <row r="72" spans="1:12" s="87" customFormat="1" ht="15" customHeight="1" x14ac:dyDescent="0.2">
      <c r="B72" s="154" t="s">
        <v>685</v>
      </c>
      <c r="C72" s="158"/>
      <c r="D72" s="159">
        <v>1038.6289811459271</v>
      </c>
      <c r="E72" s="159">
        <v>991.31512624036486</v>
      </c>
      <c r="F72" s="159">
        <v>970.50313035187673</v>
      </c>
      <c r="G72" s="159">
        <v>984.35635017895777</v>
      </c>
      <c r="H72" s="159">
        <v>968.56803649856238</v>
      </c>
      <c r="I72" s="159">
        <v>993.27384840057209</v>
      </c>
      <c r="J72" s="159">
        <v>1048.0101984533237</v>
      </c>
      <c r="K72" s="146"/>
      <c r="L72" s="85"/>
    </row>
    <row r="73" spans="1:12" s="21" customFormat="1" ht="4.5" customHeight="1" x14ac:dyDescent="0.2">
      <c r="B73" s="102"/>
      <c r="C73" s="102"/>
      <c r="D73" s="102"/>
      <c r="E73" s="102"/>
      <c r="F73" s="102"/>
      <c r="G73" s="102"/>
      <c r="H73" s="102"/>
      <c r="I73" s="102"/>
      <c r="J73" s="102"/>
    </row>
    <row r="74" spans="1:12" s="20" customFormat="1" ht="0.75" customHeight="1" x14ac:dyDescent="0.2">
      <c r="B74" s="22"/>
      <c r="C74" s="22"/>
      <c r="D74" s="22"/>
      <c r="E74" s="22"/>
      <c r="F74" s="22"/>
      <c r="G74" s="22"/>
      <c r="H74" s="22"/>
      <c r="I74" s="22"/>
      <c r="J74" s="22"/>
      <c r="K74" s="22"/>
    </row>
    <row r="75" spans="1:12" ht="18" customHeight="1" x14ac:dyDescent="0.2">
      <c r="C75" s="501" t="s">
        <v>704</v>
      </c>
      <c r="D75" s="501"/>
      <c r="E75" s="501"/>
      <c r="F75" s="501"/>
      <c r="G75" s="501"/>
      <c r="H75" s="501"/>
      <c r="I75" s="501"/>
      <c r="J75" s="501"/>
      <c r="K75" s="110"/>
      <c r="L75" s="84"/>
    </row>
    <row r="76" spans="1:12" s="103" customFormat="1" ht="39.950000000000003" customHeight="1" x14ac:dyDescent="0.25">
      <c r="A76" s="104"/>
      <c r="C76" s="501"/>
      <c r="D76" s="501"/>
      <c r="E76" s="501"/>
      <c r="F76" s="501"/>
      <c r="G76" s="501"/>
      <c r="H76" s="501"/>
      <c r="I76" s="501"/>
      <c r="J76" s="501"/>
    </row>
    <row r="77" spans="1:12" ht="14.25" customHeight="1" x14ac:dyDescent="0.3">
      <c r="B77" s="111" t="s">
        <v>714</v>
      </c>
      <c r="C77" s="112"/>
      <c r="D77" s="112"/>
      <c r="E77" s="112"/>
      <c r="F77" s="112"/>
      <c r="G77" s="112"/>
      <c r="H77" s="112"/>
      <c r="I77" s="112"/>
      <c r="J77" s="112"/>
      <c r="K77" s="112"/>
      <c r="L77" s="84"/>
    </row>
    <row r="78" spans="1:12" ht="6.75" customHeight="1" x14ac:dyDescent="0.2"/>
    <row r="82" spans="2:2" ht="15" x14ac:dyDescent="0.25">
      <c r="B82" s="103"/>
    </row>
    <row r="83" spans="2:2" ht="15" x14ac:dyDescent="0.25">
      <c r="B83" s="113"/>
    </row>
    <row r="84" spans="2:2" ht="15" x14ac:dyDescent="0.25">
      <c r="B84" s="358"/>
    </row>
    <row r="85" spans="2:2" ht="15" x14ac:dyDescent="0.25">
      <c r="B85" s="359"/>
    </row>
  </sheetData>
  <mergeCells count="2">
    <mergeCell ref="C76:J76"/>
    <mergeCell ref="C75:J75"/>
  </mergeCells>
  <printOptions horizontalCentered="1" verticalCentered="1"/>
  <pageMargins left="0" right="0" top="0" bottom="0" header="0" footer="0"/>
  <pageSetup paperSize="9" scale="9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C76"/>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20.42578125" customWidth="1"/>
    <col min="2" max="3" width="14.42578125" customWidth="1"/>
    <col min="4" max="9" width="14.5703125" bestFit="1" customWidth="1"/>
    <col min="10" max="10" width="12.28515625" customWidth="1"/>
    <col min="11" max="11" width="8.7109375" bestFit="1" customWidth="1"/>
    <col min="12" max="19" width="11.42578125" bestFit="1" customWidth="1"/>
    <col min="20" max="28" width="9.140625" customWidth="1"/>
    <col min="29" max="29" width="9.42578125" bestFit="1" customWidth="1"/>
  </cols>
  <sheetData>
    <row r="1" spans="1:28" x14ac:dyDescent="0.2">
      <c r="A1" s="14" t="s">
        <v>577</v>
      </c>
      <c r="B1" s="14"/>
      <c r="C1" s="14"/>
      <c r="D1" s="14"/>
      <c r="E1" s="14"/>
      <c r="F1" s="14"/>
      <c r="G1" s="14"/>
      <c r="H1" s="14"/>
      <c r="I1" s="12"/>
      <c r="J1" s="12"/>
      <c r="K1" s="506" t="s">
        <v>579</v>
      </c>
      <c r="L1" s="506"/>
      <c r="M1" s="506"/>
      <c r="N1" s="506"/>
      <c r="O1" s="506"/>
      <c r="P1" s="506"/>
      <c r="Q1" s="506"/>
      <c r="R1" s="506"/>
      <c r="S1" s="506"/>
      <c r="T1" s="507" t="s">
        <v>580</v>
      </c>
      <c r="U1" s="507"/>
      <c r="V1" s="507"/>
      <c r="W1" s="507"/>
      <c r="X1" s="507"/>
      <c r="Y1" s="507"/>
      <c r="Z1" s="507"/>
      <c r="AA1" s="507"/>
      <c r="AB1" s="507"/>
    </row>
    <row r="2" spans="1:28" ht="13.5" thickBot="1" x14ac:dyDescent="0.25">
      <c r="A2" s="15"/>
      <c r="B2" s="15"/>
      <c r="C2" s="15"/>
      <c r="D2" s="15"/>
      <c r="E2" s="15"/>
      <c r="F2" s="15"/>
      <c r="G2" s="15"/>
      <c r="H2" s="15"/>
      <c r="I2" s="11"/>
      <c r="J2" s="11"/>
      <c r="T2" s="275"/>
      <c r="U2" s="275"/>
      <c r="V2" s="275"/>
      <c r="W2" s="275"/>
      <c r="X2" s="275"/>
      <c r="Y2" s="275"/>
      <c r="Z2" s="275"/>
      <c r="AA2" s="275"/>
      <c r="AB2" s="275"/>
    </row>
    <row r="3" spans="1:28" ht="15.75" thickBot="1" x14ac:dyDescent="0.3">
      <c r="A3" s="197" t="s">
        <v>518</v>
      </c>
      <c r="B3" s="198">
        <v>2011</v>
      </c>
      <c r="C3" s="198">
        <v>2012</v>
      </c>
      <c r="D3" s="276">
        <v>2013</v>
      </c>
      <c r="E3" s="276">
        <v>2014</v>
      </c>
      <c r="F3" s="276">
        <v>2015</v>
      </c>
      <c r="G3" s="276">
        <v>2016</v>
      </c>
      <c r="H3" s="276">
        <v>2017</v>
      </c>
      <c r="I3" s="276">
        <v>2018</v>
      </c>
      <c r="J3" s="396" t="s">
        <v>501</v>
      </c>
      <c r="K3" s="277">
        <v>2011</v>
      </c>
      <c r="L3" s="278">
        <v>2012</v>
      </c>
      <c r="M3" s="278">
        <f>L3+1</f>
        <v>2013</v>
      </c>
      <c r="N3" s="278">
        <f t="shared" ref="N3:Q3" si="0">M3+1</f>
        <v>2014</v>
      </c>
      <c r="O3" s="278">
        <f t="shared" si="0"/>
        <v>2015</v>
      </c>
      <c r="P3" s="278">
        <f t="shared" si="0"/>
        <v>2016</v>
      </c>
      <c r="Q3" s="278">
        <f t="shared" si="0"/>
        <v>2017</v>
      </c>
      <c r="R3" s="278">
        <f>Q3+1</f>
        <v>2018</v>
      </c>
      <c r="S3" s="279" t="str">
        <f>Q3+2&amp;"e"</f>
        <v>2019e</v>
      </c>
      <c r="T3" s="280">
        <v>2011</v>
      </c>
      <c r="U3" s="281">
        <v>2012</v>
      </c>
      <c r="V3" s="281">
        <f>U3+1</f>
        <v>2013</v>
      </c>
      <c r="W3" s="281">
        <f t="shared" ref="W3:Z3" si="1">V3+1</f>
        <v>2014</v>
      </c>
      <c r="X3" s="281">
        <f t="shared" si="1"/>
        <v>2015</v>
      </c>
      <c r="Y3" s="281">
        <f t="shared" si="1"/>
        <v>2016</v>
      </c>
      <c r="Z3" s="281">
        <f t="shared" si="1"/>
        <v>2017</v>
      </c>
      <c r="AA3" s="281">
        <f>Z3+1</f>
        <v>2018</v>
      </c>
      <c r="AB3" s="282" t="str">
        <f>Z3+2&amp;"e"</f>
        <v>2019e</v>
      </c>
    </row>
    <row r="4" spans="1:28" x14ac:dyDescent="0.2">
      <c r="A4" s="399" t="s">
        <v>519</v>
      </c>
      <c r="B4" s="283">
        <v>163.30289954554215</v>
      </c>
      <c r="C4" s="283">
        <v>161.1538506675038</v>
      </c>
      <c r="D4" s="283">
        <v>154.21949061630841</v>
      </c>
      <c r="E4" s="283">
        <v>149.99878745668829</v>
      </c>
      <c r="F4" s="283">
        <v>132.35178698643915</v>
      </c>
      <c r="G4" s="283">
        <v>129.83261688991894</v>
      </c>
      <c r="H4" s="283">
        <v>135.41274515222645</v>
      </c>
      <c r="I4" s="283">
        <v>148.4600302346451</v>
      </c>
      <c r="J4" s="397">
        <v>166.09070038862248</v>
      </c>
      <c r="K4" s="284">
        <v>2905.1880000000001</v>
      </c>
      <c r="L4" s="285">
        <v>2900.3890000000001</v>
      </c>
      <c r="M4" s="285">
        <v>2895.0920000000001</v>
      </c>
      <c r="N4" s="285">
        <v>2889.1039999999998</v>
      </c>
      <c r="O4" s="285">
        <v>2880.703</v>
      </c>
      <c r="P4" s="285">
        <v>2876.1010000000001</v>
      </c>
      <c r="Q4" s="285">
        <v>2873.4569999999999</v>
      </c>
      <c r="R4" s="285">
        <v>2871.502</v>
      </c>
      <c r="S4" s="286">
        <v>2870.2060000000001</v>
      </c>
      <c r="T4" s="287">
        <f>B4/K4*1000</f>
        <v>56.210785513895189</v>
      </c>
      <c r="U4" s="288">
        <f t="shared" ref="U4:AB31" si="2">C4/L4*1000</f>
        <v>55.562840249188575</v>
      </c>
      <c r="V4" s="288">
        <f t="shared" si="2"/>
        <v>53.269288373671166</v>
      </c>
      <c r="W4" s="288">
        <f t="shared" si="2"/>
        <v>51.918791243474899</v>
      </c>
      <c r="X4" s="288">
        <f t="shared" si="2"/>
        <v>45.944266724629074</v>
      </c>
      <c r="Y4" s="288">
        <f t="shared" si="2"/>
        <v>45.141883713374092</v>
      </c>
      <c r="Z4" s="288">
        <f t="shared" si="2"/>
        <v>47.125377255419671</v>
      </c>
      <c r="AA4" s="288">
        <f t="shared" si="2"/>
        <v>51.701175981993089</v>
      </c>
      <c r="AB4" s="289">
        <f t="shared" si="2"/>
        <v>57.867170645111351</v>
      </c>
    </row>
    <row r="5" spans="1:28" x14ac:dyDescent="0.2">
      <c r="A5" s="400" t="s">
        <v>520</v>
      </c>
      <c r="B5" s="205">
        <v>4598.5977675757294</v>
      </c>
      <c r="C5" s="205">
        <v>4586.1231196799072</v>
      </c>
      <c r="D5" s="205">
        <v>4472.2351680390875</v>
      </c>
      <c r="E5" s="205">
        <v>4383.2729285512187</v>
      </c>
      <c r="F5" s="205">
        <v>4202.3241685211888</v>
      </c>
      <c r="G5" s="205">
        <v>4191.9327440192083</v>
      </c>
      <c r="H5" s="205">
        <v>4213.6084563079694</v>
      </c>
      <c r="I5" s="205">
        <v>4345.0819296378768</v>
      </c>
      <c r="J5" s="401">
        <v>4494.2339480404335</v>
      </c>
      <c r="K5" s="284">
        <v>10994</v>
      </c>
      <c r="L5" s="285">
        <v>11068</v>
      </c>
      <c r="M5" s="285">
        <v>11125</v>
      </c>
      <c r="N5" s="285">
        <v>11180</v>
      </c>
      <c r="O5" s="285">
        <v>11238</v>
      </c>
      <c r="P5" s="285">
        <v>11295</v>
      </c>
      <c r="Q5" s="285">
        <v>11349</v>
      </c>
      <c r="R5" s="285">
        <v>11405</v>
      </c>
      <c r="S5" s="286">
        <v>11477.8478900596</v>
      </c>
      <c r="T5" s="287">
        <f t="shared" ref="T5:T31" si="3">B5/K5*1000</f>
        <v>418.28249659593678</v>
      </c>
      <c r="U5" s="288">
        <f t="shared" si="2"/>
        <v>414.35879288759554</v>
      </c>
      <c r="V5" s="288">
        <f t="shared" si="2"/>
        <v>401.99866679003031</v>
      </c>
      <c r="W5" s="288">
        <f t="shared" si="2"/>
        <v>392.06376820672796</v>
      </c>
      <c r="X5" s="288">
        <f t="shared" si="2"/>
        <v>373.93879413785271</v>
      </c>
      <c r="Y5" s="288">
        <f t="shared" si="2"/>
        <v>371.13171704463991</v>
      </c>
      <c r="Z5" s="288">
        <f t="shared" si="2"/>
        <v>371.27574731764645</v>
      </c>
      <c r="AA5" s="288">
        <f t="shared" si="2"/>
        <v>380.98044100288263</v>
      </c>
      <c r="AB5" s="289">
        <f t="shared" si="2"/>
        <v>391.55719705369756</v>
      </c>
    </row>
    <row r="6" spans="1:28" x14ac:dyDescent="0.2">
      <c r="A6" s="400" t="s">
        <v>521</v>
      </c>
      <c r="B6" s="205">
        <v>625.56818153874258</v>
      </c>
      <c r="C6" s="205">
        <v>635.2131835530397</v>
      </c>
      <c r="D6" s="205">
        <v>695.77489120927248</v>
      </c>
      <c r="E6" s="205">
        <v>638.10056375050488</v>
      </c>
      <c r="F6" s="205">
        <v>632.72176659487639</v>
      </c>
      <c r="G6" s="205">
        <v>657.28444642794057</v>
      </c>
      <c r="H6" s="205">
        <v>672.62388856762743</v>
      </c>
      <c r="I6" s="205">
        <v>824.07634342567815</v>
      </c>
      <c r="J6" s="446">
        <v>1872.0928954571039</v>
      </c>
      <c r="K6" s="284">
        <v>7348.33</v>
      </c>
      <c r="L6" s="285">
        <v>7305.89</v>
      </c>
      <c r="M6" s="285">
        <v>7265.12</v>
      </c>
      <c r="N6" s="285">
        <v>7223.94</v>
      </c>
      <c r="O6" s="285">
        <v>7177.99</v>
      </c>
      <c r="P6" s="285">
        <v>7127.82</v>
      </c>
      <c r="Q6" s="285">
        <v>7075.95</v>
      </c>
      <c r="R6" s="285">
        <v>7048.65</v>
      </c>
      <c r="S6" s="286">
        <v>6997.6109999999999</v>
      </c>
      <c r="T6" s="287">
        <f t="shared" si="3"/>
        <v>85.13065982866074</v>
      </c>
      <c r="U6" s="288">
        <f t="shared" si="2"/>
        <v>86.94535279795339</v>
      </c>
      <c r="V6" s="288">
        <f t="shared" si="2"/>
        <v>95.769222147641401</v>
      </c>
      <c r="W6" s="288">
        <f t="shared" si="2"/>
        <v>88.331376471912122</v>
      </c>
      <c r="X6" s="288">
        <f t="shared" si="2"/>
        <v>88.147485103054805</v>
      </c>
      <c r="Y6" s="288">
        <f t="shared" si="2"/>
        <v>92.21395131020995</v>
      </c>
      <c r="Z6" s="288">
        <f t="shared" si="2"/>
        <v>95.057750346967893</v>
      </c>
      <c r="AA6" s="288">
        <f t="shared" si="2"/>
        <v>116.91264900735291</v>
      </c>
      <c r="AB6" s="289">
        <f t="shared" si="2"/>
        <v>267.53314744948011</v>
      </c>
    </row>
    <row r="7" spans="1:28" x14ac:dyDescent="0.2">
      <c r="A7" s="400" t="s">
        <v>522</v>
      </c>
      <c r="B7" s="205">
        <v>17735.271072680116</v>
      </c>
      <c r="C7" s="205">
        <v>16052.504553732084</v>
      </c>
      <c r="D7" s="205">
        <v>14819.860478568306</v>
      </c>
      <c r="E7" s="205">
        <v>15553.068727069198</v>
      </c>
      <c r="F7" s="205">
        <v>18684.820679536551</v>
      </c>
      <c r="G7" s="205">
        <v>18209.73554499208</v>
      </c>
      <c r="H7" s="205">
        <v>23273.058025608778</v>
      </c>
      <c r="I7" s="205">
        <v>21595.598016920183</v>
      </c>
      <c r="J7" s="401">
        <v>21860.379429525605</v>
      </c>
      <c r="K7" s="284">
        <v>34342.78</v>
      </c>
      <c r="L7" s="285">
        <v>34750.544999999998</v>
      </c>
      <c r="M7" s="285">
        <v>35152.370000000003</v>
      </c>
      <c r="N7" s="285">
        <v>35535.347999999998</v>
      </c>
      <c r="O7" s="285">
        <v>35832.512999999999</v>
      </c>
      <c r="P7" s="285">
        <v>36264.603999999999</v>
      </c>
      <c r="Q7" s="285">
        <v>36708.082999999999</v>
      </c>
      <c r="R7" s="285">
        <v>37038.403837378006</v>
      </c>
      <c r="S7" s="286">
        <v>37365.196612554297</v>
      </c>
      <c r="T7" s="287">
        <f t="shared" si="3"/>
        <v>516.41920289155735</v>
      </c>
      <c r="U7" s="288">
        <f t="shared" si="2"/>
        <v>461.93533234463183</v>
      </c>
      <c r="V7" s="288">
        <f t="shared" si="2"/>
        <v>421.5892265178224</v>
      </c>
      <c r="W7" s="288">
        <f t="shared" si="2"/>
        <v>437.67880722792415</v>
      </c>
      <c r="X7" s="288">
        <f t="shared" si="2"/>
        <v>521.44879371247418</v>
      </c>
      <c r="Y7" s="288">
        <f t="shared" si="2"/>
        <v>502.13523757193326</v>
      </c>
      <c r="Z7" s="288">
        <f t="shared" si="2"/>
        <v>634.00363417530627</v>
      </c>
      <c r="AA7" s="288">
        <f t="shared" si="2"/>
        <v>583.05962945213571</v>
      </c>
      <c r="AB7" s="289">
        <f t="shared" si="2"/>
        <v>585.04655164000269</v>
      </c>
    </row>
    <row r="8" spans="1:28" x14ac:dyDescent="0.2">
      <c r="A8" s="400" t="s">
        <v>523</v>
      </c>
      <c r="B8" s="205">
        <v>794.66808721460177</v>
      </c>
      <c r="C8" s="205">
        <v>743.76399674767117</v>
      </c>
      <c r="D8" s="205">
        <v>707.21854012480821</v>
      </c>
      <c r="E8" s="205">
        <v>891.59686027388807</v>
      </c>
      <c r="F8" s="205">
        <v>883.22763607838181</v>
      </c>
      <c r="G8" s="205">
        <v>831.12482229655211</v>
      </c>
      <c r="H8" s="205">
        <v>883.27903531918798</v>
      </c>
      <c r="I8" s="205">
        <v>860.75656109617387</v>
      </c>
      <c r="J8" s="405">
        <v>934.10068876566345</v>
      </c>
      <c r="K8" s="284">
        <v>4282.92</v>
      </c>
      <c r="L8" s="285">
        <v>4269.0600000000004</v>
      </c>
      <c r="M8" s="285">
        <v>4254.47</v>
      </c>
      <c r="N8" s="285">
        <v>4236.0600000000004</v>
      </c>
      <c r="O8" s="285">
        <v>4207.99</v>
      </c>
      <c r="P8" s="285">
        <v>4172.4399999999996</v>
      </c>
      <c r="Q8" s="285">
        <v>4129.8500000000004</v>
      </c>
      <c r="R8" s="285">
        <v>4105.0709999999999</v>
      </c>
      <c r="S8" s="286">
        <v>4084.1350000000002</v>
      </c>
      <c r="T8" s="287">
        <f t="shared" si="3"/>
        <v>185.5435280637046</v>
      </c>
      <c r="U8" s="288">
        <f>C8/L8*1000</f>
        <v>174.22195910754854</v>
      </c>
      <c r="V8" s="288">
        <f t="shared" si="2"/>
        <v>166.22952803164864</v>
      </c>
      <c r="W8" s="288">
        <f t="shared" si="2"/>
        <v>210.47786392871868</v>
      </c>
      <c r="X8" s="288">
        <f t="shared" si="2"/>
        <v>209.89299786320353</v>
      </c>
      <c r="Y8" s="288">
        <f t="shared" si="2"/>
        <v>199.19395420822161</v>
      </c>
      <c r="Z8" s="288">
        <f t="shared" si="2"/>
        <v>213.87678373771152</v>
      </c>
      <c r="AA8" s="288">
        <f t="shared" si="2"/>
        <v>209.68128470766374</v>
      </c>
      <c r="AB8" s="289">
        <f t="shared" si="2"/>
        <v>228.71444963637671</v>
      </c>
    </row>
    <row r="9" spans="1:28" x14ac:dyDescent="0.2">
      <c r="A9" s="400" t="s">
        <v>524</v>
      </c>
      <c r="B9" s="205">
        <v>1870.7679258830806</v>
      </c>
      <c r="C9" s="205">
        <v>1828.8332440958538</v>
      </c>
      <c r="D9" s="205">
        <v>1771.6336380141759</v>
      </c>
      <c r="E9" s="205">
        <v>1686.3210740723487</v>
      </c>
      <c r="F9" s="205">
        <v>1921.3965774870674</v>
      </c>
      <c r="G9" s="205">
        <v>1830.5313860014935</v>
      </c>
      <c r="H9" s="205">
        <v>2089.8725588477987</v>
      </c>
      <c r="I9" s="205">
        <v>2315.3093935992215</v>
      </c>
      <c r="J9" s="401">
        <v>2511.5404331008249</v>
      </c>
      <c r="K9" s="284">
        <v>10496.672</v>
      </c>
      <c r="L9" s="285">
        <v>10509.286</v>
      </c>
      <c r="M9" s="285">
        <v>10510.718999999999</v>
      </c>
      <c r="N9" s="285">
        <v>10524.782999999999</v>
      </c>
      <c r="O9" s="285">
        <v>10542.941999999999</v>
      </c>
      <c r="P9" s="285">
        <v>10565.284</v>
      </c>
      <c r="Q9" s="285">
        <v>10589.526</v>
      </c>
      <c r="R9" s="285">
        <v>10636.038</v>
      </c>
      <c r="S9" s="286">
        <v>10660.865400697599</v>
      </c>
      <c r="T9" s="287">
        <f t="shared" si="3"/>
        <v>178.22486268820066</v>
      </c>
      <c r="U9" s="288">
        <f>C9/L9*1000</f>
        <v>174.02069408862351</v>
      </c>
      <c r="V9" s="288">
        <f t="shared" si="2"/>
        <v>168.55494262706253</v>
      </c>
      <c r="W9" s="288">
        <f t="shared" si="2"/>
        <v>160.22383303031984</v>
      </c>
      <c r="X9" s="288">
        <f t="shared" si="2"/>
        <v>182.24482098896755</v>
      </c>
      <c r="Y9" s="288">
        <f t="shared" si="2"/>
        <v>173.25908002108542</v>
      </c>
      <c r="Z9" s="288">
        <f t="shared" si="2"/>
        <v>197.35279547430156</v>
      </c>
      <c r="AA9" s="288">
        <f t="shared" si="2"/>
        <v>217.68532545664291</v>
      </c>
      <c r="AB9" s="289">
        <f t="shared" si="2"/>
        <v>235.58504293061245</v>
      </c>
    </row>
    <row r="10" spans="1:28" x14ac:dyDescent="0.2">
      <c r="A10" s="400" t="s">
        <v>525</v>
      </c>
      <c r="B10" s="205">
        <v>3778.9286485128446</v>
      </c>
      <c r="C10" s="205">
        <v>3897.9497197192973</v>
      </c>
      <c r="D10" s="205">
        <v>3571.6491015304905</v>
      </c>
      <c r="E10" s="205">
        <v>3398.930799141071</v>
      </c>
      <c r="F10" s="205">
        <v>3363.9884028386973</v>
      </c>
      <c r="G10" s="205">
        <v>3569.7717722062657</v>
      </c>
      <c r="H10" s="205">
        <v>3632.2882375643348</v>
      </c>
      <c r="I10" s="205">
        <v>4171.4575486720105</v>
      </c>
      <c r="J10" s="401">
        <v>4333.0627740895134</v>
      </c>
      <c r="K10" s="284">
        <v>5570</v>
      </c>
      <c r="L10" s="285">
        <v>5591</v>
      </c>
      <c r="M10" s="285">
        <v>5613</v>
      </c>
      <c r="N10" s="285">
        <v>5643</v>
      </c>
      <c r="O10" s="285">
        <v>5682</v>
      </c>
      <c r="P10" s="285">
        <v>5729</v>
      </c>
      <c r="Q10" s="285">
        <v>5767</v>
      </c>
      <c r="R10" s="285">
        <v>5794</v>
      </c>
      <c r="S10" s="286">
        <v>5838.36134102506</v>
      </c>
      <c r="T10" s="287">
        <f t="shared" si="3"/>
        <v>678.44320440086983</v>
      </c>
      <c r="U10" s="288">
        <f t="shared" si="2"/>
        <v>697.18292250389868</v>
      </c>
      <c r="V10" s="288">
        <f t="shared" si="2"/>
        <v>636.31731721548022</v>
      </c>
      <c r="W10" s="288">
        <f t="shared" si="2"/>
        <v>602.32691815365422</v>
      </c>
      <c r="X10" s="288">
        <f t="shared" si="2"/>
        <v>592.04301352317805</v>
      </c>
      <c r="Y10" s="288">
        <f t="shared" si="2"/>
        <v>623.10556331057171</v>
      </c>
      <c r="Z10" s="288">
        <f t="shared" si="2"/>
        <v>629.840166042021</v>
      </c>
      <c r="AA10" s="288">
        <f t="shared" si="2"/>
        <v>719.9616066054557</v>
      </c>
      <c r="AB10" s="289">
        <f t="shared" si="2"/>
        <v>742.17105125746525</v>
      </c>
    </row>
    <row r="11" spans="1:28" x14ac:dyDescent="0.2">
      <c r="A11" s="400" t="s">
        <v>526</v>
      </c>
      <c r="B11" s="205">
        <v>344.68893783485191</v>
      </c>
      <c r="C11" s="205">
        <v>405.72415402050279</v>
      </c>
      <c r="D11" s="205">
        <v>416.77089564518138</v>
      </c>
      <c r="E11" s="205">
        <v>432.41027089017359</v>
      </c>
      <c r="F11" s="205">
        <v>463.19286755579043</v>
      </c>
      <c r="G11" s="205">
        <v>491.47870357199184</v>
      </c>
      <c r="H11" s="205">
        <v>504.00816935480873</v>
      </c>
      <c r="I11" s="205">
        <v>517.0138834206831</v>
      </c>
      <c r="J11" s="401">
        <v>568.84854950333931</v>
      </c>
      <c r="K11" s="284">
        <v>1329.66</v>
      </c>
      <c r="L11" s="285">
        <v>1325.2170000000001</v>
      </c>
      <c r="M11" s="285">
        <v>1320.174</v>
      </c>
      <c r="N11" s="285">
        <v>1315.819</v>
      </c>
      <c r="O11" s="285">
        <v>1313.271</v>
      </c>
      <c r="P11" s="285">
        <v>1315.944</v>
      </c>
      <c r="Q11" s="285">
        <v>1315.635</v>
      </c>
      <c r="R11" s="285">
        <v>1319.133</v>
      </c>
      <c r="S11" s="286">
        <v>1323.8240000000001</v>
      </c>
      <c r="T11" s="287">
        <f t="shared" si="3"/>
        <v>259.23088446283407</v>
      </c>
      <c r="U11" s="288">
        <f t="shared" si="2"/>
        <v>306.15676830323093</v>
      </c>
      <c r="V11" s="288">
        <f t="shared" si="2"/>
        <v>315.69391280632806</v>
      </c>
      <c r="W11" s="288">
        <f t="shared" si="2"/>
        <v>328.62443154428809</v>
      </c>
      <c r="X11" s="288">
        <f t="shared" si="2"/>
        <v>352.7016644361982</v>
      </c>
      <c r="Y11" s="288">
        <f t="shared" si="2"/>
        <v>373.47995322900664</v>
      </c>
      <c r="Z11" s="288">
        <f t="shared" si="2"/>
        <v>383.091183614611</v>
      </c>
      <c r="AA11" s="288">
        <f t="shared" si="2"/>
        <v>391.93461419029245</v>
      </c>
      <c r="AB11" s="289">
        <f t="shared" si="2"/>
        <v>429.70103994438784</v>
      </c>
    </row>
    <row r="12" spans="1:28" x14ac:dyDescent="0.2">
      <c r="A12" s="400" t="s">
        <v>527</v>
      </c>
      <c r="B12" s="205">
        <v>44215.338175437471</v>
      </c>
      <c r="C12" s="205">
        <v>44459.709427361668</v>
      </c>
      <c r="D12" s="205">
        <v>44452.632951957923</v>
      </c>
      <c r="E12" s="205">
        <v>43913.805801061848</v>
      </c>
      <c r="F12" s="205">
        <v>43474.176017356709</v>
      </c>
      <c r="G12" s="205">
        <v>44221.878678155059</v>
      </c>
      <c r="H12" s="205">
        <v>44923.349902089663</v>
      </c>
      <c r="I12" s="205">
        <v>46573.029834225439</v>
      </c>
      <c r="J12" s="401">
        <v>47771.402494772883</v>
      </c>
      <c r="K12" s="284">
        <v>65330</v>
      </c>
      <c r="L12" s="285">
        <v>65651</v>
      </c>
      <c r="M12" s="285">
        <v>65991</v>
      </c>
      <c r="N12" s="285">
        <v>66312</v>
      </c>
      <c r="O12" s="285">
        <v>66548</v>
      </c>
      <c r="P12" s="285">
        <v>66721</v>
      </c>
      <c r="Q12" s="285">
        <v>66865</v>
      </c>
      <c r="R12" s="285">
        <v>66977</v>
      </c>
      <c r="S12" s="286">
        <v>67263.2540379657</v>
      </c>
      <c r="T12" s="287">
        <f t="shared" si="3"/>
        <v>676.79991084398398</v>
      </c>
      <c r="U12" s="288">
        <f t="shared" si="2"/>
        <v>677.21298117868218</v>
      </c>
      <c r="V12" s="288">
        <f t="shared" si="2"/>
        <v>673.61659850521926</v>
      </c>
      <c r="W12" s="288">
        <f t="shared" si="2"/>
        <v>662.23015142148995</v>
      </c>
      <c r="X12" s="288">
        <f t="shared" si="2"/>
        <v>653.27547059801509</v>
      </c>
      <c r="Y12" s="288">
        <f t="shared" si="2"/>
        <v>662.78800794585004</v>
      </c>
      <c r="Z12" s="288">
        <f t="shared" si="2"/>
        <v>671.85149034756103</v>
      </c>
      <c r="AA12" s="288">
        <f t="shared" si="2"/>
        <v>695.35855344708546</v>
      </c>
      <c r="AB12" s="289">
        <f t="shared" si="2"/>
        <v>710.21545386146579</v>
      </c>
    </row>
    <row r="13" spans="1:28" x14ac:dyDescent="0.2">
      <c r="A13" s="400" t="s">
        <v>528</v>
      </c>
      <c r="B13" s="205">
        <v>41262.182498124515</v>
      </c>
      <c r="C13" s="205">
        <v>42443.418981513467</v>
      </c>
      <c r="D13" s="205">
        <v>39813.281812035115</v>
      </c>
      <c r="E13" s="205">
        <v>39303.907401555283</v>
      </c>
      <c r="F13" s="205">
        <v>39813.337055395918</v>
      </c>
      <c r="G13" s="205">
        <v>41137.863417050525</v>
      </c>
      <c r="H13" s="205">
        <v>43387.264332388084</v>
      </c>
      <c r="I13" s="205">
        <v>44566.69888857464</v>
      </c>
      <c r="J13" s="401">
        <v>49711.722431230002</v>
      </c>
      <c r="K13" s="284">
        <v>80275.5</v>
      </c>
      <c r="L13" s="285">
        <v>80426.5</v>
      </c>
      <c r="M13" s="285">
        <v>80646.5</v>
      </c>
      <c r="N13" s="285">
        <v>80983.25</v>
      </c>
      <c r="O13" s="285">
        <v>81687.25</v>
      </c>
      <c r="P13" s="285">
        <v>82349.25</v>
      </c>
      <c r="Q13" s="285">
        <v>82657.25</v>
      </c>
      <c r="R13" s="285">
        <v>82885.5</v>
      </c>
      <c r="S13" s="286">
        <v>83202.322376287702</v>
      </c>
      <c r="T13" s="287">
        <f t="shared" si="3"/>
        <v>514.00716903818125</v>
      </c>
      <c r="U13" s="288">
        <f t="shared" si="2"/>
        <v>527.72928054202862</v>
      </c>
      <c r="V13" s="288">
        <f t="shared" si="2"/>
        <v>493.6764994393447</v>
      </c>
      <c r="W13" s="288">
        <f t="shared" si="2"/>
        <v>485.33378694427904</v>
      </c>
      <c r="X13" s="288">
        <f t="shared" si="2"/>
        <v>487.38740813769488</v>
      </c>
      <c r="Y13" s="288">
        <f t="shared" si="2"/>
        <v>499.55358934113576</v>
      </c>
      <c r="Z13" s="288">
        <f t="shared" si="2"/>
        <v>524.90573219394651</v>
      </c>
      <c r="AA13" s="288">
        <f t="shared" si="2"/>
        <v>537.68993235939513</v>
      </c>
      <c r="AB13" s="289">
        <f t="shared" si="2"/>
        <v>597.47998627256618</v>
      </c>
    </row>
    <row r="14" spans="1:28" x14ac:dyDescent="0.2">
      <c r="A14" s="400" t="s">
        <v>529</v>
      </c>
      <c r="B14" s="205">
        <v>5191.8568661556155</v>
      </c>
      <c r="C14" s="205">
        <v>4631.7200790077231</v>
      </c>
      <c r="D14" s="205">
        <v>4334.624910866447</v>
      </c>
      <c r="E14" s="205">
        <v>4352.9021935365163</v>
      </c>
      <c r="F14" s="205">
        <v>4517.3410050578195</v>
      </c>
      <c r="G14" s="205">
        <v>4652.4144626856814</v>
      </c>
      <c r="H14" s="205">
        <v>4649.6929738244407</v>
      </c>
      <c r="I14" s="205">
        <v>5015.4714048207561</v>
      </c>
      <c r="J14" s="401">
        <v>4723.0651381514654</v>
      </c>
      <c r="K14" s="284">
        <v>11104.995000000001</v>
      </c>
      <c r="L14" s="285">
        <v>11045.04</v>
      </c>
      <c r="M14" s="285">
        <v>10965.241</v>
      </c>
      <c r="N14" s="285">
        <v>10892.369000000001</v>
      </c>
      <c r="O14" s="285">
        <v>10820.964</v>
      </c>
      <c r="P14" s="285">
        <v>10775.989</v>
      </c>
      <c r="Q14" s="285">
        <v>10754.700999999999</v>
      </c>
      <c r="R14" s="285">
        <v>10737.728271790202</v>
      </c>
      <c r="S14" s="286">
        <v>10720.807583514699</v>
      </c>
      <c r="T14" s="287">
        <f t="shared" si="3"/>
        <v>467.52446679675364</v>
      </c>
      <c r="U14" s="288">
        <f t="shared" si="2"/>
        <v>419.34842055870536</v>
      </c>
      <c r="V14" s="288">
        <f t="shared" si="2"/>
        <v>395.3059409151561</v>
      </c>
      <c r="W14" s="288">
        <f t="shared" si="2"/>
        <v>399.62860177951336</v>
      </c>
      <c r="X14" s="288">
        <f t="shared" si="2"/>
        <v>417.46197520459538</v>
      </c>
      <c r="Y14" s="288">
        <f t="shared" si="2"/>
        <v>431.73897659747814</v>
      </c>
      <c r="Z14" s="288">
        <f t="shared" si="2"/>
        <v>432.34051544756488</v>
      </c>
      <c r="AA14" s="288">
        <f t="shared" si="2"/>
        <v>467.08868746448297</v>
      </c>
      <c r="AB14" s="289">
        <f t="shared" si="2"/>
        <v>440.55124591678015</v>
      </c>
    </row>
    <row r="15" spans="1:28" x14ac:dyDescent="0.2">
      <c r="A15" s="400" t="s">
        <v>530</v>
      </c>
      <c r="B15" s="205">
        <v>1186.9133682535371</v>
      </c>
      <c r="C15" s="205">
        <v>1156.1346831615924</v>
      </c>
      <c r="D15" s="205">
        <v>1081.3389012591965</v>
      </c>
      <c r="E15" s="205">
        <v>1027.1672787654984</v>
      </c>
      <c r="F15" s="205">
        <v>1132.4772949799972</v>
      </c>
      <c r="G15" s="205">
        <v>1286.1641940094141</v>
      </c>
      <c r="H15" s="205">
        <v>1378.2994052628183</v>
      </c>
      <c r="I15" s="205">
        <v>1585.1500283975372</v>
      </c>
      <c r="J15" s="401">
        <v>1739.4656884673896</v>
      </c>
      <c r="K15" s="284">
        <v>9971.7270000000008</v>
      </c>
      <c r="L15" s="285">
        <v>9920.3619999999992</v>
      </c>
      <c r="M15" s="285">
        <v>9893.0820000000094</v>
      </c>
      <c r="N15" s="285">
        <v>9866.4680000000008</v>
      </c>
      <c r="O15" s="285">
        <v>9843.0280000000002</v>
      </c>
      <c r="P15" s="285">
        <v>9814.0229999999992</v>
      </c>
      <c r="Q15" s="285">
        <v>9787.9660000000003</v>
      </c>
      <c r="R15" s="285">
        <v>9771.1990000000005</v>
      </c>
      <c r="S15" s="286">
        <v>9762.3863437728505</v>
      </c>
      <c r="T15" s="287">
        <f t="shared" si="3"/>
        <v>119.02786430610637</v>
      </c>
      <c r="U15" s="288">
        <f t="shared" si="2"/>
        <v>116.5415821682306</v>
      </c>
      <c r="V15" s="288">
        <f t="shared" si="2"/>
        <v>109.30253092607497</v>
      </c>
      <c r="W15" s="288">
        <f t="shared" si="2"/>
        <v>104.10688797303132</v>
      </c>
      <c r="X15" s="288">
        <f t="shared" si="2"/>
        <v>115.05375124199557</v>
      </c>
      <c r="Y15" s="288">
        <f t="shared" si="2"/>
        <v>131.05371711574489</v>
      </c>
      <c r="Z15" s="288">
        <f t="shared" si="2"/>
        <v>140.81571240263995</v>
      </c>
      <c r="AA15" s="288">
        <f t="shared" si="2"/>
        <v>162.22676750289673</v>
      </c>
      <c r="AB15" s="289">
        <f t="shared" si="2"/>
        <v>178.18037795409987</v>
      </c>
    </row>
    <row r="16" spans="1:28" x14ac:dyDescent="0.2">
      <c r="A16" s="400" t="s">
        <v>211</v>
      </c>
      <c r="B16" s="205">
        <v>0</v>
      </c>
      <c r="C16" s="205">
        <v>0</v>
      </c>
      <c r="D16" s="205">
        <v>0</v>
      </c>
      <c r="E16" s="205">
        <v>0</v>
      </c>
      <c r="F16" s="205">
        <v>0</v>
      </c>
      <c r="G16" s="205">
        <v>0</v>
      </c>
      <c r="H16" s="205">
        <v>0</v>
      </c>
      <c r="I16" s="205">
        <v>0</v>
      </c>
      <c r="J16" s="401">
        <v>0</v>
      </c>
      <c r="K16" s="284">
        <v>319</v>
      </c>
      <c r="L16" s="285">
        <v>320.7</v>
      </c>
      <c r="M16" s="285">
        <v>323.8</v>
      </c>
      <c r="N16" s="285">
        <v>327.39999999999998</v>
      </c>
      <c r="O16" s="285">
        <v>330.8</v>
      </c>
      <c r="P16" s="285">
        <v>335.4</v>
      </c>
      <c r="Q16" s="285">
        <v>343.4</v>
      </c>
      <c r="R16" s="285">
        <v>346.22386986045802</v>
      </c>
      <c r="S16" s="286">
        <v>349.07951466308498</v>
      </c>
      <c r="T16" s="287">
        <v>0</v>
      </c>
      <c r="U16" s="288">
        <f t="shared" ref="U16" si="4">C16/L16*1000</f>
        <v>0</v>
      </c>
      <c r="V16" s="288">
        <f t="shared" ref="V16" si="5">D16/M16*1000</f>
        <v>0</v>
      </c>
      <c r="W16" s="288">
        <f t="shared" ref="W16" si="6">E16/N16*1000</f>
        <v>0</v>
      </c>
      <c r="X16" s="288">
        <f t="shared" ref="X16" si="7">F16/O16*1000</f>
        <v>0</v>
      </c>
      <c r="Y16" s="288">
        <f t="shared" ref="Y16" si="8">G16/P16*1000</f>
        <v>0</v>
      </c>
      <c r="Z16" s="288">
        <f t="shared" ref="Z16" si="9">H16/Q16*1000</f>
        <v>0</v>
      </c>
      <c r="AA16" s="288">
        <f t="shared" ref="AA16" si="10">I16/R16*1000</f>
        <v>0</v>
      </c>
      <c r="AB16" s="289">
        <f t="shared" ref="AB16" si="11">J16/S16*1000</f>
        <v>0</v>
      </c>
    </row>
    <row r="17" spans="1:28" x14ac:dyDescent="0.2">
      <c r="A17" s="400" t="s">
        <v>532</v>
      </c>
      <c r="B17" s="205">
        <v>26049.712019107279</v>
      </c>
      <c r="C17" s="205">
        <v>24273.02400263774</v>
      </c>
      <c r="D17" s="205">
        <v>23036.453804416858</v>
      </c>
      <c r="E17" s="205">
        <v>20777.45639598948</v>
      </c>
      <c r="F17" s="205">
        <v>19566.399571497699</v>
      </c>
      <c r="G17" s="205">
        <v>21924.828997292327</v>
      </c>
      <c r="H17" s="447">
        <v>22794.3369190306</v>
      </c>
      <c r="I17" s="447">
        <v>23058.429448494167</v>
      </c>
      <c r="J17" s="405">
        <v>23281.234720157001</v>
      </c>
      <c r="K17" s="284">
        <v>60060</v>
      </c>
      <c r="L17" s="285">
        <v>60339.1</v>
      </c>
      <c r="M17" s="285">
        <v>60646.400000000001</v>
      </c>
      <c r="N17" s="285">
        <v>60789.1</v>
      </c>
      <c r="O17" s="285">
        <v>60730.6</v>
      </c>
      <c r="P17" s="285">
        <v>60627.5</v>
      </c>
      <c r="Q17" s="285">
        <v>60536.7</v>
      </c>
      <c r="R17" s="285">
        <v>60532.795378485098</v>
      </c>
      <c r="S17" s="286">
        <v>60517.426971527195</v>
      </c>
      <c r="T17" s="287">
        <f t="shared" si="3"/>
        <v>433.72813884627504</v>
      </c>
      <c r="U17" s="288">
        <f t="shared" si="2"/>
        <v>402.27686529361131</v>
      </c>
      <c r="V17" s="288">
        <f t="shared" si="2"/>
        <v>379.8486605044464</v>
      </c>
      <c r="W17" s="288">
        <f t="shared" si="2"/>
        <v>341.79575608109809</v>
      </c>
      <c r="X17" s="288">
        <f t="shared" si="2"/>
        <v>322.18353797752201</v>
      </c>
      <c r="Y17" s="288">
        <f t="shared" si="2"/>
        <v>361.63175122332814</v>
      </c>
      <c r="Z17" s="288">
        <f t="shared" si="2"/>
        <v>376.5374874915646</v>
      </c>
      <c r="AA17" s="288">
        <f t="shared" si="2"/>
        <v>380.92457657572049</v>
      </c>
      <c r="AB17" s="289">
        <f t="shared" si="2"/>
        <v>384.70298367296039</v>
      </c>
    </row>
    <row r="18" spans="1:28" x14ac:dyDescent="0.2">
      <c r="A18" s="400" t="s">
        <v>533</v>
      </c>
      <c r="B18" s="205">
        <v>244.79794862914287</v>
      </c>
      <c r="C18" s="205">
        <v>221.4671769622536</v>
      </c>
      <c r="D18" s="205">
        <v>239.06110436892243</v>
      </c>
      <c r="E18" s="205">
        <v>245.16225480586976</v>
      </c>
      <c r="F18" s="205">
        <v>281.41349533988131</v>
      </c>
      <c r="G18" s="205">
        <v>400.41248060228673</v>
      </c>
      <c r="H18" s="205">
        <v>457.86933677264005</v>
      </c>
      <c r="I18" s="205">
        <v>627.00721139209224</v>
      </c>
      <c r="J18" s="401">
        <v>622.37202865380686</v>
      </c>
      <c r="K18" s="284">
        <v>2058.8249999999998</v>
      </c>
      <c r="L18" s="285">
        <v>2033.65</v>
      </c>
      <c r="M18" s="285">
        <v>2012.8130000000001</v>
      </c>
      <c r="N18" s="285">
        <v>1994.25</v>
      </c>
      <c r="O18" s="285">
        <v>1977.3130000000001</v>
      </c>
      <c r="P18" s="285">
        <v>1959.338</v>
      </c>
      <c r="Q18" s="285">
        <v>1941.163</v>
      </c>
      <c r="R18" s="285">
        <v>1926.1880000000001</v>
      </c>
      <c r="S18" s="286">
        <v>1912.3777165021199</v>
      </c>
      <c r="T18" s="287">
        <f t="shared" si="3"/>
        <v>118.90177583288667</v>
      </c>
      <c r="U18" s="288">
        <f t="shared" si="2"/>
        <v>108.90132370971091</v>
      </c>
      <c r="V18" s="288">
        <f t="shared" si="2"/>
        <v>118.76965439358868</v>
      </c>
      <c r="W18" s="288">
        <f t="shared" si="2"/>
        <v>122.93456427522615</v>
      </c>
      <c r="X18" s="288">
        <f t="shared" si="2"/>
        <v>142.32116783730308</v>
      </c>
      <c r="Y18" s="288">
        <f t="shared" si="2"/>
        <v>204.36110594613422</v>
      </c>
      <c r="Z18" s="288">
        <f t="shared" si="2"/>
        <v>235.87371940050375</v>
      </c>
      <c r="AA18" s="288">
        <f t="shared" si="2"/>
        <v>325.51714131335683</v>
      </c>
      <c r="AB18" s="289">
        <f t="shared" si="2"/>
        <v>325.44409155330004</v>
      </c>
    </row>
    <row r="19" spans="1:28" x14ac:dyDescent="0.2">
      <c r="A19" s="400" t="s">
        <v>534</v>
      </c>
      <c r="B19" s="205">
        <v>289.59114501251412</v>
      </c>
      <c r="C19" s="205">
        <v>286.9948382547031</v>
      </c>
      <c r="D19" s="205">
        <v>300.53846878775653</v>
      </c>
      <c r="E19" s="205">
        <v>358.10636224740529</v>
      </c>
      <c r="F19" s="205">
        <v>471.25356490278978</v>
      </c>
      <c r="G19" s="205">
        <v>628.51291573017158</v>
      </c>
      <c r="H19" s="205">
        <v>759.20149020031636</v>
      </c>
      <c r="I19" s="205">
        <v>908.07464302559231</v>
      </c>
      <c r="J19" s="401">
        <v>957.10459791482265</v>
      </c>
      <c r="K19" s="284">
        <v>3028.1149999999998</v>
      </c>
      <c r="L19" s="285">
        <v>2987.7730000000001</v>
      </c>
      <c r="M19" s="285">
        <v>2957.6889999999999</v>
      </c>
      <c r="N19" s="285">
        <v>2932.3670000000002</v>
      </c>
      <c r="O19" s="285">
        <v>2904.91</v>
      </c>
      <c r="P19" s="285">
        <v>2868.2310000000002</v>
      </c>
      <c r="Q19" s="285">
        <v>2822.2822500000002</v>
      </c>
      <c r="R19" s="285">
        <v>2800.1037500000002</v>
      </c>
      <c r="S19" s="286">
        <v>2766.9015320744002</v>
      </c>
      <c r="T19" s="287">
        <f t="shared" si="3"/>
        <v>95.634130478041342</v>
      </c>
      <c r="U19" s="288">
        <f t="shared" si="2"/>
        <v>96.056440116000473</v>
      </c>
      <c r="V19" s="288">
        <f t="shared" si="2"/>
        <v>101.61259983309826</v>
      </c>
      <c r="W19" s="288">
        <f t="shared" si="2"/>
        <v>122.12194525699044</v>
      </c>
      <c r="X19" s="288">
        <f t="shared" si="2"/>
        <v>162.22656292373594</v>
      </c>
      <c r="Y19" s="288">
        <f t="shared" si="2"/>
        <v>219.12911328626305</v>
      </c>
      <c r="Z19" s="288">
        <f t="shared" si="2"/>
        <v>269.0026804371945</v>
      </c>
      <c r="AA19" s="288">
        <f t="shared" si="2"/>
        <v>324.30035602273387</v>
      </c>
      <c r="AB19" s="289">
        <f t="shared" si="2"/>
        <v>345.91205607424081</v>
      </c>
    </row>
    <row r="20" spans="1:28" x14ac:dyDescent="0.2">
      <c r="A20" s="400" t="s">
        <v>535</v>
      </c>
      <c r="B20" s="205">
        <v>197.04130397170039</v>
      </c>
      <c r="C20" s="205">
        <v>192.53283574500207</v>
      </c>
      <c r="D20" s="205">
        <v>199.66501818141452</v>
      </c>
      <c r="E20" s="205">
        <v>210.30159157622549</v>
      </c>
      <c r="F20" s="205">
        <v>249.40528049176973</v>
      </c>
      <c r="G20" s="205">
        <v>234.33818918703091</v>
      </c>
      <c r="H20" s="205">
        <v>310.2373829019898</v>
      </c>
      <c r="I20" s="205">
        <v>312.15613440266981</v>
      </c>
      <c r="J20" s="401">
        <v>348.43795602453235</v>
      </c>
      <c r="K20" s="284">
        <v>519.42499999999995</v>
      </c>
      <c r="L20" s="285">
        <v>531.5</v>
      </c>
      <c r="M20" s="285">
        <v>545.32500000000005</v>
      </c>
      <c r="N20" s="285">
        <v>558.32500000000005</v>
      </c>
      <c r="O20" s="285">
        <v>569.4</v>
      </c>
      <c r="P20" s="285">
        <v>584.125</v>
      </c>
      <c r="Q20" s="285">
        <v>596.976</v>
      </c>
      <c r="R20" s="285">
        <v>610.54308357157004</v>
      </c>
      <c r="S20" s="286">
        <v>624.036185138154</v>
      </c>
      <c r="T20" s="287">
        <f t="shared" si="3"/>
        <v>379.34505264802505</v>
      </c>
      <c r="U20" s="288">
        <f t="shared" si="2"/>
        <v>362.24428174036137</v>
      </c>
      <c r="V20" s="288">
        <f t="shared" si="2"/>
        <v>366.13949146181545</v>
      </c>
      <c r="W20" s="288">
        <f t="shared" si="2"/>
        <v>376.66518887068548</v>
      </c>
      <c r="X20" s="288">
        <f t="shared" si="2"/>
        <v>438.01419123949728</v>
      </c>
      <c r="Y20" s="288">
        <f t="shared" si="2"/>
        <v>401.17815396880957</v>
      </c>
      <c r="Z20" s="288">
        <f t="shared" si="2"/>
        <v>519.68149959460652</v>
      </c>
      <c r="AA20" s="288">
        <f t="shared" si="2"/>
        <v>511.27617821270064</v>
      </c>
      <c r="AB20" s="289">
        <f t="shared" si="2"/>
        <v>558.36178145245287</v>
      </c>
    </row>
    <row r="21" spans="1:28" x14ac:dyDescent="0.2">
      <c r="A21" s="402" t="s">
        <v>536</v>
      </c>
      <c r="B21" s="218">
        <v>67.084998121684052</v>
      </c>
      <c r="C21" s="218">
        <v>61.646466968321747</v>
      </c>
      <c r="D21" s="218">
        <v>56.44241544898847</v>
      </c>
      <c r="E21" s="218">
        <v>58.977912858167898</v>
      </c>
      <c r="F21" s="218">
        <v>56.91217449510102</v>
      </c>
      <c r="G21" s="218">
        <v>59.378699694773694</v>
      </c>
      <c r="H21" s="218">
        <v>58.922615335022201</v>
      </c>
      <c r="I21" s="218">
        <v>63.86773504685479</v>
      </c>
      <c r="J21" s="403">
        <v>78.391922998980434</v>
      </c>
      <c r="K21" s="290">
        <v>620.07899999999995</v>
      </c>
      <c r="L21" s="291">
        <v>620.601</v>
      </c>
      <c r="M21" s="291">
        <v>621.20699999999999</v>
      </c>
      <c r="N21" s="291">
        <v>621.80999999999995</v>
      </c>
      <c r="O21" s="291">
        <v>622.15899999999999</v>
      </c>
      <c r="P21" s="291">
        <v>622.303</v>
      </c>
      <c r="Q21" s="291">
        <v>618.54999999999995</v>
      </c>
      <c r="R21" s="291">
        <v>618.75900000000001</v>
      </c>
      <c r="S21" s="292">
        <v>617.65200000000004</v>
      </c>
      <c r="T21" s="287">
        <f t="shared" si="3"/>
        <v>108.18782465086555</v>
      </c>
      <c r="U21" s="288">
        <f t="shared" si="2"/>
        <v>99.333496027756553</v>
      </c>
      <c r="V21" s="288">
        <f t="shared" si="2"/>
        <v>90.85927146504865</v>
      </c>
      <c r="W21" s="288">
        <f t="shared" si="2"/>
        <v>94.848768688454513</v>
      </c>
      <c r="X21" s="288">
        <f t="shared" si="2"/>
        <v>91.475289267053952</v>
      </c>
      <c r="Y21" s="288">
        <f t="shared" si="2"/>
        <v>95.417665823198178</v>
      </c>
      <c r="Z21" s="288">
        <f t="shared" si="2"/>
        <v>95.259260100270325</v>
      </c>
      <c r="AA21" s="288">
        <f t="shared" si="2"/>
        <v>103.21908052546272</v>
      </c>
      <c r="AB21" s="289">
        <f t="shared" si="2"/>
        <v>126.9192409301361</v>
      </c>
    </row>
    <row r="22" spans="1:28" x14ac:dyDescent="0.2">
      <c r="A22" s="400" t="s">
        <v>537</v>
      </c>
      <c r="B22" s="205">
        <v>9446.5267909626382</v>
      </c>
      <c r="C22" s="205">
        <v>9177.7941652321497</v>
      </c>
      <c r="D22" s="205">
        <v>8629.0346423638421</v>
      </c>
      <c r="E22" s="205">
        <v>8645.7716108845361</v>
      </c>
      <c r="F22" s="205">
        <v>8668.2918181980076</v>
      </c>
      <c r="G22" s="205">
        <v>9052.6069578519528</v>
      </c>
      <c r="H22" s="205">
        <v>9249.0826302815549</v>
      </c>
      <c r="I22" s="205">
        <v>10027.062685430028</v>
      </c>
      <c r="J22" s="401">
        <v>11414.325470461587</v>
      </c>
      <c r="K22" s="284">
        <v>16693</v>
      </c>
      <c r="L22" s="285">
        <v>16755</v>
      </c>
      <c r="M22" s="285">
        <v>16804</v>
      </c>
      <c r="N22" s="285">
        <v>16865</v>
      </c>
      <c r="O22" s="285">
        <v>16940</v>
      </c>
      <c r="P22" s="285">
        <v>17030</v>
      </c>
      <c r="Q22" s="285">
        <v>17131</v>
      </c>
      <c r="R22" s="285">
        <v>17232</v>
      </c>
      <c r="S22" s="286">
        <v>17338.961615468597</v>
      </c>
      <c r="T22" s="287">
        <f t="shared" si="3"/>
        <v>565.89748942446761</v>
      </c>
      <c r="U22" s="288">
        <f t="shared" si="2"/>
        <v>547.7644980741361</v>
      </c>
      <c r="V22" s="288">
        <f t="shared" si="2"/>
        <v>513.51074996214254</v>
      </c>
      <c r="W22" s="288">
        <f t="shared" si="2"/>
        <v>512.64581149626667</v>
      </c>
      <c r="X22" s="288">
        <f t="shared" si="2"/>
        <v>511.70553826434519</v>
      </c>
      <c r="Y22" s="288">
        <f t="shared" si="2"/>
        <v>531.56823005589854</v>
      </c>
      <c r="Z22" s="288">
        <f t="shared" si="2"/>
        <v>539.90325318320913</v>
      </c>
      <c r="AA22" s="288">
        <f t="shared" si="2"/>
        <v>581.8861818378615</v>
      </c>
      <c r="AB22" s="289">
        <f t="shared" si="2"/>
        <v>658.30501985070032</v>
      </c>
    </row>
    <row r="23" spans="1:28" x14ac:dyDescent="0.2">
      <c r="A23" s="400" t="s">
        <v>538</v>
      </c>
      <c r="B23" s="205">
        <v>5132.1845795509598</v>
      </c>
      <c r="C23" s="205">
        <v>5152.6294741816519</v>
      </c>
      <c r="D23" s="205">
        <v>5568.4351231311448</v>
      </c>
      <c r="E23" s="205">
        <v>5863.8249901196277</v>
      </c>
      <c r="F23" s="205">
        <v>6141.8381782237784</v>
      </c>
      <c r="G23" s="205">
        <v>6776.0460788824121</v>
      </c>
      <c r="H23" s="205">
        <v>6842.0728992739005</v>
      </c>
      <c r="I23" s="205">
        <v>7017.1820771974108</v>
      </c>
      <c r="J23" s="401">
        <v>7422.0895087997733</v>
      </c>
      <c r="K23" s="284">
        <v>4953</v>
      </c>
      <c r="L23" s="285">
        <v>5019</v>
      </c>
      <c r="M23" s="285">
        <v>5080</v>
      </c>
      <c r="N23" s="285">
        <v>5137</v>
      </c>
      <c r="O23" s="285">
        <v>5191</v>
      </c>
      <c r="P23" s="285">
        <v>5236</v>
      </c>
      <c r="Q23" s="285">
        <v>5277</v>
      </c>
      <c r="R23" s="285">
        <v>5314</v>
      </c>
      <c r="S23" s="286">
        <v>5361.9524019468199</v>
      </c>
      <c r="T23" s="287">
        <f t="shared" si="3"/>
        <v>1036.1769795176579</v>
      </c>
      <c r="U23" s="288">
        <f t="shared" si="2"/>
        <v>1026.6247208969221</v>
      </c>
      <c r="V23" s="288">
        <f t="shared" si="2"/>
        <v>1096.1486462856585</v>
      </c>
      <c r="W23" s="288">
        <f t="shared" si="2"/>
        <v>1141.4882207746989</v>
      </c>
      <c r="X23" s="288">
        <f t="shared" si="2"/>
        <v>1183.1705217152337</v>
      </c>
      <c r="Y23" s="288">
        <f t="shared" si="2"/>
        <v>1294.1264474565339</v>
      </c>
      <c r="Z23" s="288">
        <f t="shared" si="2"/>
        <v>1296.5838353750048</v>
      </c>
      <c r="AA23" s="288">
        <f t="shared" si="2"/>
        <v>1320.5084827243904</v>
      </c>
      <c r="AB23" s="289">
        <f t="shared" si="2"/>
        <v>1384.2139863279945</v>
      </c>
    </row>
    <row r="24" spans="1:28" x14ac:dyDescent="0.2">
      <c r="A24" s="400" t="s">
        <v>539</v>
      </c>
      <c r="B24" s="205">
        <v>7440.0361733081136</v>
      </c>
      <c r="C24" s="205">
        <v>7642.8359015435171</v>
      </c>
      <c r="D24" s="205">
        <v>7647.9608641197237</v>
      </c>
      <c r="E24" s="205">
        <v>8520.8615500020096</v>
      </c>
      <c r="F24" s="205">
        <v>10595.640029051598</v>
      </c>
      <c r="G24" s="205">
        <v>9806.9226478385499</v>
      </c>
      <c r="H24" s="205">
        <v>9742.2596991653918</v>
      </c>
      <c r="I24" s="205">
        <v>10970.383682503176</v>
      </c>
      <c r="J24" s="401">
        <v>11310.59356267472</v>
      </c>
      <c r="K24" s="284">
        <v>38526</v>
      </c>
      <c r="L24" s="285">
        <v>38534</v>
      </c>
      <c r="M24" s="285">
        <v>38502</v>
      </c>
      <c r="N24" s="285">
        <v>38484</v>
      </c>
      <c r="O24" s="285">
        <v>38455</v>
      </c>
      <c r="P24" s="285">
        <v>38427</v>
      </c>
      <c r="Q24" s="285">
        <v>38422</v>
      </c>
      <c r="R24" s="285">
        <v>38413</v>
      </c>
      <c r="S24" s="286">
        <v>38401.762832100198</v>
      </c>
      <c r="T24" s="287">
        <f t="shared" si="3"/>
        <v>193.11727595151621</v>
      </c>
      <c r="U24" s="288">
        <f t="shared" si="2"/>
        <v>198.34006076564899</v>
      </c>
      <c r="V24" s="288">
        <f t="shared" si="2"/>
        <v>198.63801527504347</v>
      </c>
      <c r="W24" s="288">
        <f t="shared" si="2"/>
        <v>221.41309505254156</v>
      </c>
      <c r="X24" s="288">
        <f t="shared" si="2"/>
        <v>275.53348144718751</v>
      </c>
      <c r="Y24" s="288">
        <f t="shared" si="2"/>
        <v>255.20916667547689</v>
      </c>
      <c r="Z24" s="288">
        <f t="shared" si="2"/>
        <v>253.55941125306836</v>
      </c>
      <c r="AA24" s="288">
        <f t="shared" si="2"/>
        <v>285.59039081829525</v>
      </c>
      <c r="AB24" s="289">
        <f t="shared" si="2"/>
        <v>294.53318620102891</v>
      </c>
    </row>
    <row r="25" spans="1:28" x14ac:dyDescent="0.2">
      <c r="A25" s="400" t="s">
        <v>540</v>
      </c>
      <c r="B25" s="205">
        <v>3050.638109051526</v>
      </c>
      <c r="C25" s="205">
        <v>2758.8667611976953</v>
      </c>
      <c r="D25" s="205">
        <v>2800.6139710119342</v>
      </c>
      <c r="E25" s="205">
        <v>2560.9109193370778</v>
      </c>
      <c r="F25" s="205">
        <v>2643.8303132381002</v>
      </c>
      <c r="G25" s="205">
        <v>2576.4948663662744</v>
      </c>
      <c r="H25" s="205">
        <v>2602.7050946835725</v>
      </c>
      <c r="I25" s="205">
        <v>3041.7551989784697</v>
      </c>
      <c r="J25" s="401">
        <v>3306.7390204727399</v>
      </c>
      <c r="K25" s="284">
        <v>10557.6</v>
      </c>
      <c r="L25" s="285">
        <v>10514.8</v>
      </c>
      <c r="M25" s="285">
        <v>10457.299999999999</v>
      </c>
      <c r="N25" s="285">
        <v>10401.1</v>
      </c>
      <c r="O25" s="285">
        <v>10358.1</v>
      </c>
      <c r="P25" s="285">
        <v>10325.5</v>
      </c>
      <c r="Q25" s="285">
        <v>10300.299999999999</v>
      </c>
      <c r="R25" s="285">
        <v>10278.5</v>
      </c>
      <c r="S25" s="286">
        <v>10243.923926908899</v>
      </c>
      <c r="T25" s="287">
        <f t="shared" si="3"/>
        <v>288.95185544551089</v>
      </c>
      <c r="U25" s="288">
        <f t="shared" si="2"/>
        <v>262.37938536136642</v>
      </c>
      <c r="V25" s="288">
        <f t="shared" si="2"/>
        <v>267.81425138534178</v>
      </c>
      <c r="W25" s="288">
        <f t="shared" si="2"/>
        <v>246.21539253896967</v>
      </c>
      <c r="X25" s="288">
        <f t="shared" si="2"/>
        <v>255.24278711714504</v>
      </c>
      <c r="Y25" s="288">
        <f t="shared" si="2"/>
        <v>249.52737071970117</v>
      </c>
      <c r="Z25" s="288">
        <f t="shared" si="2"/>
        <v>252.6824553346575</v>
      </c>
      <c r="AA25" s="288">
        <f t="shared" si="2"/>
        <v>295.93376455499049</v>
      </c>
      <c r="AB25" s="289">
        <f t="shared" si="2"/>
        <v>322.80003678927625</v>
      </c>
    </row>
    <row r="26" spans="1:28" x14ac:dyDescent="0.2">
      <c r="A26" s="400" t="s">
        <v>541</v>
      </c>
      <c r="B26" s="205">
        <v>2033.4063633206615</v>
      </c>
      <c r="C26" s="205">
        <v>1962.1655386116108</v>
      </c>
      <c r="D26" s="205">
        <v>2126.7301755788558</v>
      </c>
      <c r="E26" s="205">
        <v>2309.0575505704442</v>
      </c>
      <c r="F26" s="205">
        <v>2580.6031462802671</v>
      </c>
      <c r="G26" s="205">
        <v>2616.5356381154575</v>
      </c>
      <c r="H26" s="205">
        <v>3437.6108246690292</v>
      </c>
      <c r="I26" s="205">
        <v>3778.1524275361285</v>
      </c>
      <c r="J26" s="401">
        <v>4374.2870268681372</v>
      </c>
      <c r="K26" s="284">
        <v>20147.66</v>
      </c>
      <c r="L26" s="285">
        <v>20060.18</v>
      </c>
      <c r="M26" s="285">
        <v>19988.689999999999</v>
      </c>
      <c r="N26" s="285">
        <v>19916.45</v>
      </c>
      <c r="O26" s="285">
        <v>19819.7</v>
      </c>
      <c r="P26" s="285">
        <v>19706.53</v>
      </c>
      <c r="Q26" s="285">
        <v>19591.669999999998</v>
      </c>
      <c r="R26" s="285">
        <v>19530.63</v>
      </c>
      <c r="S26" s="286">
        <v>19417.351999999999</v>
      </c>
      <c r="T26" s="287">
        <f t="shared" si="3"/>
        <v>100.92518750667132</v>
      </c>
      <c r="U26" s="288">
        <f t="shared" si="2"/>
        <v>97.813954740765581</v>
      </c>
      <c r="V26" s="288">
        <f t="shared" si="2"/>
        <v>106.39667609927695</v>
      </c>
      <c r="W26" s="288">
        <f t="shared" si="2"/>
        <v>115.93720520325881</v>
      </c>
      <c r="X26" s="288">
        <f t="shared" si="2"/>
        <v>130.20394588617722</v>
      </c>
      <c r="Y26" s="288">
        <f t="shared" si="2"/>
        <v>132.7750567002642</v>
      </c>
      <c r="Z26" s="288">
        <f t="shared" si="2"/>
        <v>175.46287910469243</v>
      </c>
      <c r="AA26" s="288">
        <f t="shared" si="2"/>
        <v>193.44754508872106</v>
      </c>
      <c r="AB26" s="289">
        <f t="shared" si="2"/>
        <v>225.27721735013805</v>
      </c>
    </row>
    <row r="27" spans="1:28" x14ac:dyDescent="0.2">
      <c r="A27" s="400" t="s">
        <v>542</v>
      </c>
      <c r="B27" s="205">
        <v>862.44535915323252</v>
      </c>
      <c r="C27" s="205">
        <v>882.39813204103382</v>
      </c>
      <c r="D27" s="205">
        <v>806.23694310947917</v>
      </c>
      <c r="E27" s="205">
        <v>832.20586166924022</v>
      </c>
      <c r="F27" s="205">
        <v>986.47369697398926</v>
      </c>
      <c r="G27" s="205">
        <v>1010.826595239979</v>
      </c>
      <c r="H27" s="205">
        <v>1028.8260949244527</v>
      </c>
      <c r="I27" s="205">
        <v>1184.0770414576157</v>
      </c>
      <c r="J27" s="401">
        <v>1753.7950147938232</v>
      </c>
      <c r="K27" s="284">
        <v>5398.1080000000002</v>
      </c>
      <c r="L27" s="285">
        <v>5406.2439999999997</v>
      </c>
      <c r="M27" s="285">
        <v>5413.0029999999997</v>
      </c>
      <c r="N27" s="285">
        <v>5418.5587500000001</v>
      </c>
      <c r="O27" s="285">
        <v>5422.3429999999998</v>
      </c>
      <c r="P27" s="285">
        <v>5430.8040000000001</v>
      </c>
      <c r="Q27" s="285">
        <v>5438.3890000000001</v>
      </c>
      <c r="R27" s="285">
        <v>5447.0743820602993</v>
      </c>
      <c r="S27" s="286">
        <v>5455.0333139620998</v>
      </c>
      <c r="T27" s="287">
        <f t="shared" si="3"/>
        <v>159.76808154880052</v>
      </c>
      <c r="U27" s="288">
        <f t="shared" si="2"/>
        <v>163.2183327354507</v>
      </c>
      <c r="V27" s="288">
        <f t="shared" si="2"/>
        <v>148.94448480990667</v>
      </c>
      <c r="W27" s="288">
        <f t="shared" si="2"/>
        <v>153.58435703391427</v>
      </c>
      <c r="X27" s="288">
        <f t="shared" si="2"/>
        <v>181.92757207981666</v>
      </c>
      <c r="Y27" s="288">
        <f t="shared" si="2"/>
        <v>186.12835138958781</v>
      </c>
      <c r="Z27" s="288">
        <f t="shared" si="2"/>
        <v>189.1784671755648</v>
      </c>
      <c r="AA27" s="288">
        <f t="shared" si="2"/>
        <v>217.37853357709261</v>
      </c>
      <c r="AB27" s="289">
        <f t="shared" si="2"/>
        <v>321.50033076883386</v>
      </c>
    </row>
    <row r="28" spans="1:28" x14ac:dyDescent="0.2">
      <c r="A28" s="400" t="s">
        <v>543</v>
      </c>
      <c r="B28" s="205">
        <v>551.94018152766694</v>
      </c>
      <c r="C28" s="205">
        <v>485.29579311841439</v>
      </c>
      <c r="D28" s="205">
        <v>430.99179102035504</v>
      </c>
      <c r="E28" s="205">
        <v>410.5836823517181</v>
      </c>
      <c r="F28" s="205">
        <v>400.78993873935696</v>
      </c>
      <c r="G28" s="205">
        <v>447.09945399163303</v>
      </c>
      <c r="H28" s="205">
        <v>457.4942572802932</v>
      </c>
      <c r="I28" s="205">
        <v>490.19775647924507</v>
      </c>
      <c r="J28" s="401">
        <v>525.48553035744408</v>
      </c>
      <c r="K28" s="284">
        <v>2052.839125</v>
      </c>
      <c r="L28" s="285">
        <v>2056.767625</v>
      </c>
      <c r="M28" s="285">
        <v>2059.54675</v>
      </c>
      <c r="N28" s="285">
        <v>2061.8003749999998</v>
      </c>
      <c r="O28" s="285">
        <v>2063.2979999999998</v>
      </c>
      <c r="P28" s="285">
        <v>2064.6331249999998</v>
      </c>
      <c r="Q28" s="285">
        <v>2065.8186249999999</v>
      </c>
      <c r="R28" s="285">
        <v>2071.4166249999998</v>
      </c>
      <c r="S28" s="286">
        <v>2075.1452774529303</v>
      </c>
      <c r="T28" s="287">
        <f t="shared" si="3"/>
        <v>268.86674888743022</v>
      </c>
      <c r="U28" s="288">
        <f t="shared" si="2"/>
        <v>235.95071568593676</v>
      </c>
      <c r="V28" s="288">
        <f t="shared" si="2"/>
        <v>209.26535948764214</v>
      </c>
      <c r="W28" s="288">
        <f t="shared" si="2"/>
        <v>199.13842645979639</v>
      </c>
      <c r="X28" s="288">
        <f t="shared" si="2"/>
        <v>194.24723851782778</v>
      </c>
      <c r="Y28" s="288">
        <f t="shared" si="2"/>
        <v>216.55152606913302</v>
      </c>
      <c r="Z28" s="288">
        <f t="shared" si="2"/>
        <v>221.45906312578299</v>
      </c>
      <c r="AA28" s="288">
        <f t="shared" si="2"/>
        <v>236.64855759243756</v>
      </c>
      <c r="AB28" s="289">
        <f t="shared" si="2"/>
        <v>253.22830939452788</v>
      </c>
    </row>
    <row r="29" spans="1:28" x14ac:dyDescent="0.2">
      <c r="A29" s="400" t="s">
        <v>544</v>
      </c>
      <c r="B29" s="205">
        <v>11239.095845508036</v>
      </c>
      <c r="C29" s="205">
        <v>12089.362708157161</v>
      </c>
      <c r="D29" s="205">
        <v>10563.790524944814</v>
      </c>
      <c r="E29" s="205">
        <v>10598.83111502742</v>
      </c>
      <c r="F29" s="205">
        <v>11090.45706349713</v>
      </c>
      <c r="G29" s="205">
        <v>9967.8899177898893</v>
      </c>
      <c r="H29" s="205">
        <v>11499.899408970065</v>
      </c>
      <c r="I29" s="205">
        <v>12084.1502891359</v>
      </c>
      <c r="J29" s="401">
        <v>12336.318624488636</v>
      </c>
      <c r="K29" s="284">
        <v>46736.256999999998</v>
      </c>
      <c r="L29" s="285">
        <v>46766.402999999998</v>
      </c>
      <c r="M29" s="285">
        <v>46593.235999999997</v>
      </c>
      <c r="N29" s="285">
        <v>46455.123</v>
      </c>
      <c r="O29" s="285">
        <v>46410.148999999998</v>
      </c>
      <c r="P29" s="285">
        <v>46449.874000000003</v>
      </c>
      <c r="Q29" s="285">
        <v>46534.046999999999</v>
      </c>
      <c r="R29" s="285">
        <v>46755.930999999997</v>
      </c>
      <c r="S29" s="286">
        <v>46793.339799171597</v>
      </c>
      <c r="T29" s="287">
        <f t="shared" si="3"/>
        <v>240.47916044085511</v>
      </c>
      <c r="U29" s="288">
        <f t="shared" si="2"/>
        <v>258.50529295907495</v>
      </c>
      <c r="V29" s="288">
        <f t="shared" si="2"/>
        <v>226.72369278976063</v>
      </c>
      <c r="W29" s="288">
        <f t="shared" si="2"/>
        <v>228.1520407346122</v>
      </c>
      <c r="X29" s="288">
        <f t="shared" si="2"/>
        <v>238.96620248939794</v>
      </c>
      <c r="Y29" s="288">
        <f t="shared" si="2"/>
        <v>214.59455235098997</v>
      </c>
      <c r="Z29" s="288">
        <f t="shared" si="2"/>
        <v>247.12871865561283</v>
      </c>
      <c r="AA29" s="288">
        <f t="shared" si="2"/>
        <v>258.45170934861505</v>
      </c>
      <c r="AB29" s="289">
        <f t="shared" si="2"/>
        <v>263.6340700927492</v>
      </c>
    </row>
    <row r="30" spans="1:28" x14ac:dyDescent="0.2">
      <c r="A30" s="400" t="s">
        <v>545</v>
      </c>
      <c r="B30" s="205">
        <v>11086.482384270028</v>
      </c>
      <c r="C30" s="205">
        <v>11293.592251647326</v>
      </c>
      <c r="D30" s="205">
        <v>11696.188791444583</v>
      </c>
      <c r="E30" s="205">
        <v>11784.417112650348</v>
      </c>
      <c r="F30" s="205">
        <v>11956.601505588691</v>
      </c>
      <c r="G30" s="205">
        <v>12992.944430277605</v>
      </c>
      <c r="H30" s="205">
        <v>14520.189588504121</v>
      </c>
      <c r="I30" s="205">
        <v>18041.931389094832</v>
      </c>
      <c r="J30" s="401">
        <v>17999.515400287335</v>
      </c>
      <c r="K30" s="284">
        <v>73950</v>
      </c>
      <c r="L30" s="285">
        <v>74898.5</v>
      </c>
      <c r="M30" s="285">
        <v>75774.2</v>
      </c>
      <c r="N30" s="285">
        <v>76619.100000000006</v>
      </c>
      <c r="O30" s="285">
        <v>77439.600000000006</v>
      </c>
      <c r="P30" s="285">
        <v>78247.100000000006</v>
      </c>
      <c r="Q30" s="285">
        <v>79037</v>
      </c>
      <c r="R30" s="285">
        <v>80184.0625369466</v>
      </c>
      <c r="S30" s="286">
        <v>81206.892781561008</v>
      </c>
      <c r="T30" s="287">
        <f t="shared" si="3"/>
        <v>149.91862588600443</v>
      </c>
      <c r="U30" s="288">
        <f t="shared" si="2"/>
        <v>150.78529278486653</v>
      </c>
      <c r="V30" s="288">
        <f t="shared" si="2"/>
        <v>154.35582020588254</v>
      </c>
      <c r="W30" s="288">
        <f t="shared" si="2"/>
        <v>153.80521453071555</v>
      </c>
      <c r="X30" s="288">
        <f t="shared" si="2"/>
        <v>154.3990607594653</v>
      </c>
      <c r="Y30" s="288">
        <f t="shared" si="2"/>
        <v>166.05017221440289</v>
      </c>
      <c r="Z30" s="288">
        <f t="shared" si="2"/>
        <v>183.71382502504045</v>
      </c>
      <c r="AA30" s="288">
        <f t="shared" si="2"/>
        <v>225.00645163471992</v>
      </c>
      <c r="AB30" s="289">
        <f t="shared" si="2"/>
        <v>221.6500937759601</v>
      </c>
    </row>
    <row r="31" spans="1:28" x14ac:dyDescent="0.2">
      <c r="A31" s="400" t="s">
        <v>546</v>
      </c>
      <c r="B31" s="205">
        <v>63301.097190999921</v>
      </c>
      <c r="C31" s="205">
        <v>58128.525305237439</v>
      </c>
      <c r="D31" s="205">
        <v>62152.95280359692</v>
      </c>
      <c r="E31" s="205">
        <v>61226.902838645037</v>
      </c>
      <c r="F31" s="205">
        <v>59492.213902480587</v>
      </c>
      <c r="G31" s="205">
        <v>62256.895940265465</v>
      </c>
      <c r="H31" s="205">
        <v>63357.003861662648</v>
      </c>
      <c r="I31" s="205">
        <v>64977.74971304318</v>
      </c>
      <c r="J31" s="401">
        <v>65944.325923466502</v>
      </c>
      <c r="K31" s="284">
        <v>63285</v>
      </c>
      <c r="L31" s="285">
        <v>63705</v>
      </c>
      <c r="M31" s="285">
        <v>64106</v>
      </c>
      <c r="N31" s="285">
        <v>64597</v>
      </c>
      <c r="O31" s="285">
        <v>65110</v>
      </c>
      <c r="P31" s="285">
        <v>65648</v>
      </c>
      <c r="Q31" s="285">
        <v>66040</v>
      </c>
      <c r="R31" s="285">
        <v>66466</v>
      </c>
      <c r="S31" s="286">
        <v>66936.431091078601</v>
      </c>
      <c r="T31" s="287">
        <f t="shared" si="3"/>
        <v>1000.2543602907469</v>
      </c>
      <c r="U31" s="288">
        <f t="shared" si="2"/>
        <v>912.46409709186787</v>
      </c>
      <c r="V31" s="288">
        <f t="shared" si="2"/>
        <v>969.53409670852841</v>
      </c>
      <c r="W31" s="288">
        <f t="shared" si="2"/>
        <v>947.82889048477534</v>
      </c>
      <c r="X31" s="288">
        <f t="shared" si="2"/>
        <v>913.71853636124388</v>
      </c>
      <c r="Y31" s="288">
        <f t="shared" si="2"/>
        <v>948.34413752536966</v>
      </c>
      <c r="Z31" s="288">
        <f t="shared" si="2"/>
        <v>959.37316568235383</v>
      </c>
      <c r="AA31" s="288">
        <f t="shared" si="2"/>
        <v>977.60884832911836</v>
      </c>
      <c r="AB31" s="289">
        <f t="shared" si="2"/>
        <v>985.17839760141726</v>
      </c>
    </row>
    <row r="32" spans="1:28" ht="13.5" thickBot="1" x14ac:dyDescent="0.25">
      <c r="A32" s="404" t="s">
        <v>547</v>
      </c>
      <c r="B32" s="214">
        <v>783761.94767704105</v>
      </c>
      <c r="C32" s="214">
        <v>741063.66467264842</v>
      </c>
      <c r="D32" s="214">
        <v>696291.20959128055</v>
      </c>
      <c r="E32" s="214">
        <v>660062.1542598966</v>
      </c>
      <c r="F32" s="214">
        <v>641253</v>
      </c>
      <c r="G32" s="214">
        <v>651200.84597482276</v>
      </c>
      <c r="H32" s="214">
        <v>626380.28117537114</v>
      </c>
      <c r="I32" s="214">
        <v>642012.07786259521</v>
      </c>
      <c r="J32" s="398">
        <v>685098.80669999972</v>
      </c>
      <c r="K32" s="284">
        <v>312098</v>
      </c>
      <c r="L32" s="285">
        <v>314374</v>
      </c>
      <c r="M32" s="285">
        <v>316598</v>
      </c>
      <c r="N32" s="285">
        <v>318953</v>
      </c>
      <c r="O32" s="285">
        <v>321323</v>
      </c>
      <c r="P32" s="285">
        <v>323668</v>
      </c>
      <c r="Q32" s="285">
        <v>325983</v>
      </c>
      <c r="R32" s="285">
        <v>328301.11912403704</v>
      </c>
      <c r="S32" s="286">
        <v>330638.40482633701</v>
      </c>
      <c r="T32" s="287">
        <f>B32/K32*1000</f>
        <v>2511.2687286590781</v>
      </c>
      <c r="U32" s="288">
        <f>C32/L32*1000</f>
        <v>2357.2676642236584</v>
      </c>
      <c r="V32" s="288">
        <f t="shared" ref="V32:AB32" si="12">D32/M32*1000</f>
        <v>2199.2912450213853</v>
      </c>
      <c r="W32" s="288">
        <f t="shared" si="12"/>
        <v>2069.4652637219169</v>
      </c>
      <c r="X32" s="288">
        <f t="shared" si="12"/>
        <v>1995.6647983493244</v>
      </c>
      <c r="Y32" s="288">
        <f t="shared" si="12"/>
        <v>2011.9407725657857</v>
      </c>
      <c r="Z32" s="288">
        <f t="shared" si="12"/>
        <v>1921.5121069975157</v>
      </c>
      <c r="AA32" s="288">
        <f t="shared" si="12"/>
        <v>1955.5586029544831</v>
      </c>
      <c r="AB32" s="289">
        <f t="shared" si="12"/>
        <v>2072.0484877122421</v>
      </c>
    </row>
    <row r="33" spans="1:29" x14ac:dyDescent="0.2">
      <c r="A33" s="459" t="s">
        <v>548</v>
      </c>
      <c r="B33" s="454">
        <f>SUM(B4:B31)-B21</f>
        <v>262693.0798231301</v>
      </c>
      <c r="C33" s="455">
        <f t="shared" ref="C33:G33" si="13">SUM(C4:C31)-C21</f>
        <v>255549.73387782802</v>
      </c>
      <c r="D33" s="455">
        <f t="shared" si="13"/>
        <v>252489.89480594289</v>
      </c>
      <c r="E33" s="455">
        <f t="shared" si="13"/>
        <v>250075.8765220007</v>
      </c>
      <c r="F33" s="455">
        <f t="shared" si="13"/>
        <v>254346.56676289311</v>
      </c>
      <c r="G33" s="455">
        <f t="shared" si="13"/>
        <v>261902.36789773716</v>
      </c>
      <c r="H33" s="455">
        <f>SUM(H4:H31)</f>
        <v>276860.46983394329</v>
      </c>
      <c r="I33" s="455">
        <f t="shared" ref="I33:J33" si="14">SUM(I4:I31)</f>
        <v>289100.2812962422</v>
      </c>
      <c r="J33" s="456">
        <f t="shared" si="14"/>
        <v>302361.02147991268</v>
      </c>
      <c r="K33" s="467">
        <f>SUM(K4:K31)-K21</f>
        <v>592236.60112499993</v>
      </c>
      <c r="L33" s="468">
        <f t="shared" ref="L33:P33" si="15">SUM(L4:L31)-L21</f>
        <v>594690.90662499995</v>
      </c>
      <c r="M33" s="468">
        <f t="shared" si="15"/>
        <v>596895.77075000003</v>
      </c>
      <c r="N33" s="468">
        <f t="shared" si="15"/>
        <v>599158.71512499999</v>
      </c>
      <c r="O33" s="468">
        <f t="shared" si="15"/>
        <v>601496.86399999994</v>
      </c>
      <c r="P33" s="468">
        <f t="shared" si="15"/>
        <v>603946.49012500001</v>
      </c>
      <c r="Q33" s="468">
        <f>SUM(Q4:Q31)</f>
        <v>606569.71387500002</v>
      </c>
      <c r="R33" s="468">
        <f>SUM(R4:R31)</f>
        <v>609116.45273509226</v>
      </c>
      <c r="S33" s="469">
        <f>SUM(S4:S31)</f>
        <v>611585.08654543315</v>
      </c>
      <c r="T33" s="461">
        <f>(B33/K33)*1000</f>
        <v>443.56103510678668</v>
      </c>
      <c r="U33" s="462">
        <f t="shared" ref="U33:AB33" si="16">(C33/L33)*1000</f>
        <v>429.71858326895943</v>
      </c>
      <c r="V33" s="462">
        <f t="shared" si="16"/>
        <v>423.00499882699643</v>
      </c>
      <c r="W33" s="462">
        <f t="shared" si="16"/>
        <v>417.37835102645283</v>
      </c>
      <c r="X33" s="462">
        <f t="shared" si="16"/>
        <v>422.85601469551995</v>
      </c>
      <c r="Y33" s="462">
        <f t="shared" si="16"/>
        <v>433.65161016753439</v>
      </c>
      <c r="Z33" s="462">
        <f t="shared" si="16"/>
        <v>456.43635595528235</v>
      </c>
      <c r="AA33" s="462">
        <f t="shared" si="16"/>
        <v>474.62234848214376</v>
      </c>
      <c r="AB33" s="463">
        <f t="shared" si="16"/>
        <v>494.38913428679729</v>
      </c>
    </row>
    <row r="34" spans="1:29" ht="13.5" thickBot="1" x14ac:dyDescent="0.25">
      <c r="A34" s="460" t="s">
        <v>617</v>
      </c>
      <c r="B34" s="457">
        <f>SUM(B4:B32)-B21</f>
        <v>1046455.0275001711</v>
      </c>
      <c r="C34" s="457">
        <f t="shared" ref="C34:G34" si="17">SUM(C4:C32)-C21</f>
        <v>996613.39855047641</v>
      </c>
      <c r="D34" s="457">
        <f t="shared" si="17"/>
        <v>948781.10439722345</v>
      </c>
      <c r="E34" s="457">
        <f t="shared" si="17"/>
        <v>910138.03078189737</v>
      </c>
      <c r="F34" s="457">
        <f t="shared" si="17"/>
        <v>895599.56676289311</v>
      </c>
      <c r="G34" s="457">
        <f t="shared" si="17"/>
        <v>913103.21387255995</v>
      </c>
      <c r="H34" s="457">
        <f>SUM(H4:H32)</f>
        <v>903240.75100931444</v>
      </c>
      <c r="I34" s="457">
        <f>SUM(I4:I32)</f>
        <v>931112.35915883747</v>
      </c>
      <c r="J34" s="458">
        <f>SUM(J4:J32)</f>
        <v>987459.82817991241</v>
      </c>
      <c r="K34" s="470">
        <f>SUM(K4:K32)-K21</f>
        <v>904334.60112499993</v>
      </c>
      <c r="L34" s="471">
        <f t="shared" ref="L34:P34" si="18">SUM(L4:L32)-L21</f>
        <v>909064.90662499995</v>
      </c>
      <c r="M34" s="471">
        <f t="shared" si="18"/>
        <v>913493.77075000003</v>
      </c>
      <c r="N34" s="471">
        <f t="shared" si="18"/>
        <v>918111.71512499999</v>
      </c>
      <c r="O34" s="471">
        <f t="shared" si="18"/>
        <v>922819.86399999994</v>
      </c>
      <c r="P34" s="471">
        <f t="shared" si="18"/>
        <v>927614.49012500001</v>
      </c>
      <c r="Q34" s="471">
        <f>SUM(Q4:Q32)</f>
        <v>932552.71387500002</v>
      </c>
      <c r="R34" s="471">
        <f>SUM(R4:R32)</f>
        <v>937417.57185912924</v>
      </c>
      <c r="S34" s="472">
        <f>SUM(S4:S32)</f>
        <v>942223.49137177016</v>
      </c>
      <c r="T34" s="464">
        <f>(B34/K34)*1000</f>
        <v>1157.1546927413506</v>
      </c>
      <c r="U34" s="465">
        <f t="shared" ref="U34" si="19">(C34/L34)*1000</f>
        <v>1096.3060957335924</v>
      </c>
      <c r="V34" s="465">
        <f t="shared" ref="V34" si="20">(D34/M34)*1000</f>
        <v>1038.6289811459269</v>
      </c>
      <c r="W34" s="465">
        <f t="shared" ref="W34" si="21">(E34/N34)*1000</f>
        <v>991.31512624036498</v>
      </c>
      <c r="X34" s="465">
        <f t="shared" ref="X34" si="22">(F34/O34)*1000</f>
        <v>970.50313035187673</v>
      </c>
      <c r="Y34" s="465">
        <f t="shared" ref="Y34" si="23">(G34/P34)*1000</f>
        <v>984.35635017895788</v>
      </c>
      <c r="Z34" s="465">
        <f t="shared" ref="Z34" si="24">(H34/Q34)*1000</f>
        <v>968.56803649856238</v>
      </c>
      <c r="AA34" s="465">
        <f t="shared" ref="AA34" si="25">(I34/R34)*1000</f>
        <v>993.27384840057243</v>
      </c>
      <c r="AB34" s="466">
        <f t="shared" ref="AB34" si="26">(J34/S34)*1000</f>
        <v>1048.0101984533237</v>
      </c>
    </row>
    <row r="35" spans="1:29" x14ac:dyDescent="0.2">
      <c r="B35" s="393"/>
      <c r="C35" s="394"/>
      <c r="D35" s="395"/>
      <c r="E35" s="395"/>
      <c r="F35" s="395"/>
      <c r="G35" s="395"/>
      <c r="H35" s="395"/>
      <c r="I35" s="395"/>
      <c r="J35" s="305"/>
      <c r="K35" s="508" t="s">
        <v>581</v>
      </c>
      <c r="L35" s="509"/>
      <c r="M35" s="509"/>
      <c r="N35" s="509"/>
      <c r="O35" s="509"/>
      <c r="P35" s="510"/>
      <c r="Q35" s="298"/>
      <c r="R35" s="298"/>
      <c r="S35" s="299"/>
      <c r="T35" s="511" t="s">
        <v>581</v>
      </c>
      <c r="U35" s="511"/>
      <c r="V35" s="511"/>
      <c r="W35" s="511"/>
      <c r="X35" s="511"/>
      <c r="Y35" s="512"/>
    </row>
    <row r="36" spans="1:29" s="297" customFormat="1" x14ac:dyDescent="0.2">
      <c r="A36"/>
      <c r="B36" s="301"/>
      <c r="C36" s="302"/>
      <c r="D36" s="303"/>
      <c r="E36" s="303"/>
      <c r="F36" s="303"/>
      <c r="G36" s="303"/>
      <c r="H36" s="304"/>
      <c r="I36" s="303"/>
      <c r="J36" s="395"/>
      <c r="K36" s="293"/>
      <c r="L36" s="293"/>
      <c r="M36" s="293"/>
      <c r="N36" s="293"/>
      <c r="O36" s="293"/>
      <c r="P36" s="293"/>
      <c r="Q36" s="298"/>
      <c r="R36" s="298"/>
      <c r="S36" s="298"/>
      <c r="T36" s="294"/>
      <c r="U36"/>
      <c r="V36"/>
      <c r="W36"/>
      <c r="X36"/>
      <c r="Y36"/>
      <c r="Z36"/>
      <c r="AA36"/>
      <c r="AB36"/>
    </row>
    <row r="37" spans="1:29" s="297" customFormat="1" x14ac:dyDescent="0.2">
      <c r="A37" s="300" t="s">
        <v>582</v>
      </c>
      <c r="B37" s="473">
        <f>B32+B7</f>
        <v>801497.21874972119</v>
      </c>
      <c r="C37" s="473">
        <f t="shared" ref="C37:S37" si="27">C32+C7</f>
        <v>757116.16922638053</v>
      </c>
      <c r="D37" s="473">
        <f t="shared" si="27"/>
        <v>711111.07006984891</v>
      </c>
      <c r="E37" s="473">
        <f t="shared" si="27"/>
        <v>675615.22298696579</v>
      </c>
      <c r="F37" s="473">
        <f t="shared" si="27"/>
        <v>659937.82067953655</v>
      </c>
      <c r="G37" s="473">
        <f t="shared" si="27"/>
        <v>669410.58151981479</v>
      </c>
      <c r="H37" s="473">
        <f t="shared" si="27"/>
        <v>649653.33920097991</v>
      </c>
      <c r="I37" s="473">
        <f t="shared" si="27"/>
        <v>663607.67587951536</v>
      </c>
      <c r="J37" s="473">
        <f t="shared" si="27"/>
        <v>706959.1861295253</v>
      </c>
      <c r="K37" s="473">
        <f t="shared" si="27"/>
        <v>346440.78</v>
      </c>
      <c r="L37" s="473">
        <f t="shared" si="27"/>
        <v>349124.54499999998</v>
      </c>
      <c r="M37" s="473">
        <f t="shared" si="27"/>
        <v>351750.37</v>
      </c>
      <c r="N37" s="473">
        <f t="shared" si="27"/>
        <v>354488.348</v>
      </c>
      <c r="O37" s="473">
        <f t="shared" si="27"/>
        <v>357155.51299999998</v>
      </c>
      <c r="P37" s="473">
        <f t="shared" si="27"/>
        <v>359932.60399999999</v>
      </c>
      <c r="Q37" s="473">
        <f t="shared" si="27"/>
        <v>362691.08299999998</v>
      </c>
      <c r="R37" s="473">
        <f t="shared" si="27"/>
        <v>365339.52296141506</v>
      </c>
      <c r="S37" s="473">
        <f t="shared" si="27"/>
        <v>368003.60143889132</v>
      </c>
      <c r="U37" s="306">
        <f>C37/L37*1000</f>
        <v>2168.6134076490684</v>
      </c>
      <c r="V37" s="306">
        <f t="shared" ref="V37:AB37" si="28">D37/M37*1000</f>
        <v>2021.635599330994</v>
      </c>
      <c r="W37" s="306">
        <f t="shared" si="28"/>
        <v>1905.8883791209007</v>
      </c>
      <c r="X37" s="306">
        <f t="shared" si="28"/>
        <v>1847.7604199253578</v>
      </c>
      <c r="Y37" s="306">
        <f t="shared" si="28"/>
        <v>1859.8220169012943</v>
      </c>
      <c r="Z37" s="306">
        <f t="shared" si="28"/>
        <v>1791.2029538398658</v>
      </c>
      <c r="AA37" s="306">
        <f t="shared" si="28"/>
        <v>1816.4135938547265</v>
      </c>
      <c r="AB37" s="306">
        <f t="shared" si="28"/>
        <v>1921.0659443693492</v>
      </c>
    </row>
    <row r="38" spans="1:29" s="297" customFormat="1" x14ac:dyDescent="0.2">
      <c r="B38" s="295"/>
      <c r="C38" s="295"/>
      <c r="D38" s="295"/>
      <c r="E38" s="295"/>
      <c r="F38" s="295"/>
      <c r="G38" s="295"/>
      <c r="H38" s="295"/>
      <c r="I38" s="295"/>
      <c r="J38" s="295"/>
      <c r="K38" s="296"/>
      <c r="L38" s="296"/>
      <c r="M38" s="296"/>
      <c r="N38" s="296"/>
      <c r="O38" s="296"/>
      <c r="P38" s="296"/>
      <c r="Q38" s="296"/>
      <c r="R38" s="296"/>
      <c r="S38" s="296"/>
    </row>
    <row r="39" spans="1:29" s="297" customFormat="1" x14ac:dyDescent="0.2">
      <c r="A39" s="300" t="s">
        <v>583</v>
      </c>
      <c r="B39" s="473">
        <f>B37+B41</f>
        <v>1046455.0275001711</v>
      </c>
      <c r="C39" s="473">
        <f t="shared" ref="C39:J39" si="29">C37+C41</f>
        <v>996613.39855047653</v>
      </c>
      <c r="D39" s="473">
        <f t="shared" si="29"/>
        <v>948781.10439722356</v>
      </c>
      <c r="E39" s="473">
        <f t="shared" si="29"/>
        <v>910138.03078189725</v>
      </c>
      <c r="F39" s="473">
        <f t="shared" si="29"/>
        <v>895599.566762893</v>
      </c>
      <c r="G39" s="473">
        <f t="shared" si="29"/>
        <v>913103.21387255983</v>
      </c>
      <c r="H39" s="473">
        <f t="shared" si="29"/>
        <v>903240.75100931444</v>
      </c>
      <c r="I39" s="473">
        <f t="shared" si="29"/>
        <v>931112.35915883735</v>
      </c>
      <c r="J39" s="473">
        <f t="shared" si="29"/>
        <v>987459.82817991241</v>
      </c>
      <c r="K39" s="473">
        <f>K37+K41</f>
        <v>904334.60112500004</v>
      </c>
      <c r="L39" s="473">
        <f t="shared" ref="L39:S39" si="30">L37+L41</f>
        <v>909064.90662499983</v>
      </c>
      <c r="M39" s="473">
        <f t="shared" si="30"/>
        <v>913493.77074999991</v>
      </c>
      <c r="N39" s="473">
        <f t="shared" si="30"/>
        <v>918111.71512499999</v>
      </c>
      <c r="O39" s="473">
        <f t="shared" si="30"/>
        <v>922819.86399999983</v>
      </c>
      <c r="P39" s="473">
        <f t="shared" si="30"/>
        <v>927614.49012500001</v>
      </c>
      <c r="Q39" s="473">
        <f t="shared" si="30"/>
        <v>932552.71387500002</v>
      </c>
      <c r="R39" s="473">
        <f t="shared" si="30"/>
        <v>937417.57185912947</v>
      </c>
      <c r="S39" s="473">
        <f t="shared" si="30"/>
        <v>942223.49137177016</v>
      </c>
      <c r="U39" s="306">
        <f>C39/L39*1000</f>
        <v>1096.3060957335927</v>
      </c>
      <c r="V39" s="306">
        <f t="shared" ref="V39:AB39" si="31">D39/M39*1000</f>
        <v>1038.6289811459271</v>
      </c>
      <c r="W39" s="306">
        <f t="shared" si="31"/>
        <v>991.31512624036486</v>
      </c>
      <c r="X39" s="306">
        <f t="shared" si="31"/>
        <v>970.50313035187673</v>
      </c>
      <c r="Y39" s="306">
        <f t="shared" si="31"/>
        <v>984.35635017895777</v>
      </c>
      <c r="Z39" s="306">
        <f t="shared" si="31"/>
        <v>968.56803649856238</v>
      </c>
      <c r="AA39" s="306">
        <f t="shared" si="31"/>
        <v>993.27384840057209</v>
      </c>
      <c r="AB39" s="306">
        <f t="shared" si="31"/>
        <v>1048.0101984533237</v>
      </c>
    </row>
    <row r="40" spans="1:29" s="297" customFormat="1" x14ac:dyDescent="0.2">
      <c r="B40" s="295"/>
      <c r="C40" s="295"/>
      <c r="D40" s="295"/>
      <c r="E40" s="295"/>
      <c r="F40" s="295"/>
      <c r="G40" s="295"/>
      <c r="H40" s="295"/>
      <c r="I40" s="295"/>
      <c r="J40" s="295"/>
    </row>
    <row r="41" spans="1:29" x14ac:dyDescent="0.2">
      <c r="A41" s="300" t="s">
        <v>588</v>
      </c>
      <c r="B41" s="329">
        <f>SUM(B4:B6)+SUM(B8:B31)-B21</f>
        <v>244957.80875044994</v>
      </c>
      <c r="C41" s="329">
        <f t="shared" ref="C41:G41" si="32">SUM(C4:C6)+SUM(C8:C31)-C21</f>
        <v>239497.22932409597</v>
      </c>
      <c r="D41" s="329">
        <f t="shared" si="32"/>
        <v>237670.0343273746</v>
      </c>
      <c r="E41" s="329">
        <f t="shared" si="32"/>
        <v>234522.80779493146</v>
      </c>
      <c r="F41" s="329">
        <f t="shared" si="32"/>
        <v>235661.7460833565</v>
      </c>
      <c r="G41" s="329">
        <f t="shared" si="32"/>
        <v>243692.63235274507</v>
      </c>
      <c r="H41" s="329">
        <f>SUM(H4:H6)+SUM(H8:H31)</f>
        <v>253587.41180833449</v>
      </c>
      <c r="I41" s="329">
        <f t="shared" ref="I41:J41" si="33">SUM(I4:I6)+SUM(I8:I31)</f>
        <v>267504.68327932199</v>
      </c>
      <c r="J41" s="329">
        <f t="shared" si="33"/>
        <v>280500.6420503871</v>
      </c>
      <c r="K41" s="330">
        <f>SUM(K4:K6)+SUM(K8:K31)-K21</f>
        <v>557893.82112500002</v>
      </c>
      <c r="L41" s="330">
        <f t="shared" ref="L41:P41" si="34">SUM(L4:L6)+SUM(L8:L31)-L21</f>
        <v>559940.3616249999</v>
      </c>
      <c r="M41" s="330">
        <f t="shared" si="34"/>
        <v>561743.40074999991</v>
      </c>
      <c r="N41" s="330">
        <f t="shared" si="34"/>
        <v>563623.36712499999</v>
      </c>
      <c r="O41" s="330">
        <f t="shared" si="34"/>
        <v>565664.35099999991</v>
      </c>
      <c r="P41" s="330">
        <f t="shared" si="34"/>
        <v>567681.88612499996</v>
      </c>
      <c r="Q41" s="330">
        <f>SUM(Q4:Q6)+SUM(Q8:Q31)</f>
        <v>569861.63087500003</v>
      </c>
      <c r="R41" s="330">
        <f t="shared" ref="R41:S41" si="35">SUM(R4:R6)+SUM(R8:R31)</f>
        <v>572078.04889771435</v>
      </c>
      <c r="S41" s="330">
        <f t="shared" si="35"/>
        <v>574219.8899328789</v>
      </c>
      <c r="T41" s="297"/>
      <c r="U41" s="306">
        <f>C41/L41*1000</f>
        <v>427.71917464397882</v>
      </c>
      <c r="V41" s="306">
        <f t="shared" ref="V41:AB41" si="36">D41/M41*1000</f>
        <v>423.09359399692892</v>
      </c>
      <c r="W41" s="306">
        <f t="shared" si="36"/>
        <v>416.09844707329029</v>
      </c>
      <c r="X41" s="306">
        <f t="shared" si="36"/>
        <v>416.61056714418362</v>
      </c>
      <c r="Y41" s="306">
        <f t="shared" si="36"/>
        <v>429.27674514364458</v>
      </c>
      <c r="Z41" s="306">
        <f t="shared" si="36"/>
        <v>444.9982207416931</v>
      </c>
      <c r="AA41" s="306">
        <f t="shared" si="36"/>
        <v>467.60172636365382</v>
      </c>
      <c r="AB41" s="306">
        <f t="shared" si="36"/>
        <v>488.48994430195563</v>
      </c>
    </row>
    <row r="42" spans="1:29" x14ac:dyDescent="0.2">
      <c r="A42" s="311"/>
      <c r="K42" s="307" t="s">
        <v>591</v>
      </c>
      <c r="M42" t="s">
        <v>592</v>
      </c>
      <c r="U42" s="219"/>
      <c r="V42" s="219"/>
      <c r="W42" s="219"/>
      <c r="X42" s="219"/>
      <c r="Y42" s="219"/>
      <c r="Z42" s="219"/>
      <c r="AA42" s="219"/>
      <c r="AB42" s="219"/>
    </row>
    <row r="43" spans="1:29" ht="13.5" thickBot="1" x14ac:dyDescent="0.25">
      <c r="A43" s="307" t="s">
        <v>618</v>
      </c>
      <c r="B43" s="307"/>
      <c r="C43" s="307"/>
      <c r="D43" s="307"/>
      <c r="E43" s="307"/>
      <c r="F43" s="307"/>
      <c r="G43" s="307"/>
      <c r="H43" s="307"/>
      <c r="I43" s="307"/>
    </row>
    <row r="44" spans="1:29" x14ac:dyDescent="0.2">
      <c r="B44" s="307">
        <v>2012</v>
      </c>
      <c r="C44" s="307">
        <v>2013</v>
      </c>
      <c r="D44" s="307">
        <v>2014</v>
      </c>
      <c r="E44" s="307">
        <v>2015</v>
      </c>
      <c r="F44" s="307">
        <v>2016</v>
      </c>
      <c r="G44" s="307">
        <v>2017</v>
      </c>
      <c r="H44" s="307">
        <v>2018</v>
      </c>
      <c r="I44" s="307">
        <v>2019</v>
      </c>
      <c r="K44" s="197" t="s">
        <v>518</v>
      </c>
      <c r="L44" s="198">
        <v>2012</v>
      </c>
      <c r="M44" s="198">
        <v>2013</v>
      </c>
      <c r="N44" s="198">
        <v>2014</v>
      </c>
      <c r="O44" s="198">
        <v>2015</v>
      </c>
      <c r="P44" s="198">
        <v>2016</v>
      </c>
      <c r="Q44" s="198">
        <v>2017</v>
      </c>
      <c r="R44" s="198">
        <v>2018</v>
      </c>
      <c r="S44" s="198">
        <v>2019</v>
      </c>
      <c r="U44" s="314" t="s">
        <v>518</v>
      </c>
      <c r="V44" s="315">
        <v>2012</v>
      </c>
      <c r="W44" s="315">
        <v>2013</v>
      </c>
      <c r="X44" s="315">
        <v>2014</v>
      </c>
      <c r="Y44" s="315">
        <v>2015</v>
      </c>
      <c r="Z44" s="315">
        <v>2016</v>
      </c>
      <c r="AA44" s="315">
        <v>2017</v>
      </c>
      <c r="AB44" s="315">
        <v>2018</v>
      </c>
      <c r="AC44" s="315">
        <v>2019</v>
      </c>
    </row>
    <row r="45" spans="1:29" x14ac:dyDescent="0.2">
      <c r="A45" s="312" t="str">
        <f>TABLE5!C23</f>
        <v>Albanie</v>
      </c>
      <c r="B45" s="474" t="e">
        <f>TABLE5!#REF!</f>
        <v>#REF!</v>
      </c>
      <c r="C45" s="474">
        <f>TABLE5!D23</f>
        <v>10.945537442366469</v>
      </c>
      <c r="D45" s="474">
        <f>TABLE5!E23</f>
        <v>11.139763061518522</v>
      </c>
      <c r="E45" s="474">
        <f>TABLE5!F23</f>
        <v>11.386928737340689</v>
      </c>
      <c r="F45" s="474">
        <f>TABLE5!G23</f>
        <v>11.764401932772268</v>
      </c>
      <c r="G45" s="474">
        <f>TABLE5!H23</f>
        <v>12.213930092601466</v>
      </c>
      <c r="H45" s="474">
        <f>TABLE5!I23</f>
        <v>12.710093920008593</v>
      </c>
      <c r="I45" s="474">
        <f>TABLE5!J23</f>
        <v>13.192211568518331</v>
      </c>
      <c r="K45" s="199" t="s">
        <v>519</v>
      </c>
      <c r="L45" s="200">
        <f t="shared" ref="L45:S54" si="37">L4</f>
        <v>2900.3890000000001</v>
      </c>
      <c r="M45" s="201">
        <f t="shared" si="37"/>
        <v>2895.0920000000001</v>
      </c>
      <c r="N45" s="201">
        <f t="shared" si="37"/>
        <v>2889.1039999999998</v>
      </c>
      <c r="O45" s="201">
        <f t="shared" si="37"/>
        <v>2880.703</v>
      </c>
      <c r="P45" s="201">
        <f t="shared" si="37"/>
        <v>2876.1010000000001</v>
      </c>
      <c r="Q45" s="201">
        <f t="shared" si="37"/>
        <v>2873.4569999999999</v>
      </c>
      <c r="R45" s="201">
        <f t="shared" si="37"/>
        <v>2871.502</v>
      </c>
      <c r="S45" s="251">
        <f t="shared" si="37"/>
        <v>2870.2060000000001</v>
      </c>
      <c r="U45" s="199" t="s">
        <v>519</v>
      </c>
      <c r="V45" s="310" t="e">
        <f>B45*1000/L45</f>
        <v>#REF!</v>
      </c>
      <c r="W45" s="310">
        <f t="shared" ref="W45:AC45" si="38">C45*1000/M45</f>
        <v>3.7807218017135442</v>
      </c>
      <c r="X45" s="310">
        <f t="shared" si="38"/>
        <v>3.8557847213248548</v>
      </c>
      <c r="Y45" s="310">
        <f t="shared" si="38"/>
        <v>3.9528298256851504</v>
      </c>
      <c r="Z45" s="310">
        <f t="shared" si="38"/>
        <v>4.0903994445161231</v>
      </c>
      <c r="AA45" s="310">
        <f t="shared" si="38"/>
        <v>4.2506047915808258</v>
      </c>
      <c r="AB45" s="310">
        <f t="shared" si="38"/>
        <v>4.4262876780195839</v>
      </c>
      <c r="AC45" s="310">
        <f t="shared" si="38"/>
        <v>4.596259490962785</v>
      </c>
    </row>
    <row r="46" spans="1:29" x14ac:dyDescent="0.2">
      <c r="A46" t="str">
        <f>TABLE5!C24</f>
        <v>Belgique</v>
      </c>
      <c r="B46" s="474" t="e">
        <f>TABLE5!#REF!</f>
        <v>#REF!</v>
      </c>
      <c r="C46" s="474">
        <f>TABLE5!D24</f>
        <v>442.59441562781768</v>
      </c>
      <c r="D46" s="474">
        <f>TABLE5!E24</f>
        <v>448.14599200740224</v>
      </c>
      <c r="E46" s="474">
        <f>TABLE5!F24</f>
        <v>455.93846175684678</v>
      </c>
      <c r="F46" s="474">
        <f>TABLE5!G24</f>
        <v>462.56418537157083</v>
      </c>
      <c r="G46" s="474">
        <f>TABLE5!H24</f>
        <v>470.58651827173969</v>
      </c>
      <c r="H46" s="474">
        <f>TABLE5!I24</f>
        <v>477.35277433406321</v>
      </c>
      <c r="I46" s="474">
        <f>TABLE5!J24</f>
        <v>482.9095652093701</v>
      </c>
      <c r="K46" s="199" t="s">
        <v>520</v>
      </c>
      <c r="L46" s="203">
        <f t="shared" si="37"/>
        <v>11068</v>
      </c>
      <c r="M46" s="204">
        <f t="shared" si="37"/>
        <v>11125</v>
      </c>
      <c r="N46" s="204">
        <f t="shared" si="37"/>
        <v>11180</v>
      </c>
      <c r="O46" s="204">
        <f t="shared" si="37"/>
        <v>11238</v>
      </c>
      <c r="P46" s="204">
        <f t="shared" si="37"/>
        <v>11295</v>
      </c>
      <c r="Q46" s="204">
        <f t="shared" si="37"/>
        <v>11349</v>
      </c>
      <c r="R46" s="204">
        <f t="shared" si="37"/>
        <v>11405</v>
      </c>
      <c r="S46" s="252">
        <f t="shared" si="37"/>
        <v>11477.8478900596</v>
      </c>
      <c r="U46" s="199" t="s">
        <v>520</v>
      </c>
      <c r="V46" s="310" t="e">
        <f t="shared" ref="V46:V73" si="39">B46*1000/L46</f>
        <v>#REF!</v>
      </c>
      <c r="W46" s="310">
        <f t="shared" ref="W46:W75" si="40">C46*1000/M46</f>
        <v>39.783767696882485</v>
      </c>
      <c r="X46" s="310">
        <f t="shared" ref="X46:X75" si="41">D46*1000/N46</f>
        <v>40.084614669713972</v>
      </c>
      <c r="Y46" s="310">
        <f t="shared" ref="Y46:Y75" si="42">E46*1000/O46</f>
        <v>40.571139149034238</v>
      </c>
      <c r="Z46" s="310">
        <f t="shared" ref="Z46:Z75" si="43">F46*1000/P46</f>
        <v>40.953004459634421</v>
      </c>
      <c r="AA46" s="310">
        <f t="shared" ref="AA46:AA75" si="44">G46*1000/Q46</f>
        <v>41.465020554387145</v>
      </c>
      <c r="AB46" s="310">
        <f t="shared" ref="AB46:AB75" si="45">H46*1000/R46</f>
        <v>41.854693058664026</v>
      </c>
      <c r="AC46" s="310">
        <f t="shared" ref="AC46:AC75" si="46">I46*1000/S46</f>
        <v>42.073180428501267</v>
      </c>
    </row>
    <row r="47" spans="1:29" x14ac:dyDescent="0.2">
      <c r="A47" t="str">
        <f>TABLE5!C25</f>
        <v>Bulgarie</v>
      </c>
      <c r="B47" s="474" t="e">
        <f>TABLE5!#REF!</f>
        <v>#REF!</v>
      </c>
      <c r="C47" s="474">
        <f>TABLE5!D25</f>
        <v>47.641735209490101</v>
      </c>
      <c r="D47" s="474">
        <f>TABLE5!E25</f>
        <v>48.517174836351323</v>
      </c>
      <c r="E47" s="474">
        <f>TABLE5!F25</f>
        <v>50.201314894581728</v>
      </c>
      <c r="F47" s="474">
        <f>TABLE5!G25</f>
        <v>52.177593637915734</v>
      </c>
      <c r="G47" s="474">
        <f>TABLE5!H25</f>
        <v>54.166242548040685</v>
      </c>
      <c r="H47" s="474">
        <f>TABLE5!I25</f>
        <v>55.835139127736845</v>
      </c>
      <c r="I47" s="474">
        <f>TABLE5!J25</f>
        <v>57.669182720488202</v>
      </c>
      <c r="K47" s="199" t="s">
        <v>521</v>
      </c>
      <c r="L47" s="203">
        <f t="shared" si="37"/>
        <v>7305.89</v>
      </c>
      <c r="M47" s="204">
        <f t="shared" si="37"/>
        <v>7265.12</v>
      </c>
      <c r="N47" s="204">
        <f t="shared" si="37"/>
        <v>7223.94</v>
      </c>
      <c r="O47" s="204">
        <f t="shared" si="37"/>
        <v>7177.99</v>
      </c>
      <c r="P47" s="204">
        <f t="shared" si="37"/>
        <v>7127.82</v>
      </c>
      <c r="Q47" s="204">
        <f t="shared" si="37"/>
        <v>7075.95</v>
      </c>
      <c r="R47" s="204">
        <f t="shared" si="37"/>
        <v>7048.65</v>
      </c>
      <c r="S47" s="252">
        <f t="shared" si="37"/>
        <v>6997.6109999999999</v>
      </c>
      <c r="U47" s="199" t="s">
        <v>521</v>
      </c>
      <c r="V47" s="310" t="e">
        <f t="shared" si="39"/>
        <v>#REF!</v>
      </c>
      <c r="W47" s="310">
        <f t="shared" si="40"/>
        <v>6.5575978386441109</v>
      </c>
      <c r="X47" s="310">
        <f t="shared" si="41"/>
        <v>6.7161652555740119</v>
      </c>
      <c r="Y47" s="310">
        <f t="shared" si="42"/>
        <v>6.9937844570111869</v>
      </c>
      <c r="Z47" s="310">
        <f t="shared" si="43"/>
        <v>7.3202737496058736</v>
      </c>
      <c r="AA47" s="310">
        <f t="shared" si="44"/>
        <v>7.6549781369343597</v>
      </c>
      <c r="AB47" s="310">
        <f t="shared" si="45"/>
        <v>7.9213947532842246</v>
      </c>
      <c r="AC47" s="310">
        <f t="shared" si="46"/>
        <v>8.2412673011529503</v>
      </c>
    </row>
    <row r="48" spans="1:29" x14ac:dyDescent="0.2">
      <c r="A48" s="307" t="str">
        <f>TABLE5!C26</f>
        <v>Canada</v>
      </c>
      <c r="B48" s="474" t="e">
        <f>TABLE5!#REF!</f>
        <v>#REF!</v>
      </c>
      <c r="C48" s="474">
        <f>TABLE5!D26</f>
        <v>1502.3701203743753</v>
      </c>
      <c r="D48" s="474">
        <f>TABLE5!E26</f>
        <v>1545.4649157719221</v>
      </c>
      <c r="E48" s="474">
        <f>TABLE5!F26</f>
        <v>1556.1271790152452</v>
      </c>
      <c r="F48" s="474">
        <f>TABLE5!G26</f>
        <v>1573.3550534062547</v>
      </c>
      <c r="G48" s="474">
        <f>TABLE5!H26</f>
        <v>1620.2184714362547</v>
      </c>
      <c r="H48" s="474">
        <f>TABLE5!I26</f>
        <v>1649.9279372077933</v>
      </c>
      <c r="I48" s="474">
        <f>TABLE5!J26</f>
        <v>1670.8560744038807</v>
      </c>
      <c r="K48" s="199" t="s">
        <v>522</v>
      </c>
      <c r="L48" s="203">
        <f t="shared" si="37"/>
        <v>34750.544999999998</v>
      </c>
      <c r="M48" s="204">
        <f t="shared" si="37"/>
        <v>35152.370000000003</v>
      </c>
      <c r="N48" s="204">
        <f t="shared" si="37"/>
        <v>35535.347999999998</v>
      </c>
      <c r="O48" s="204">
        <f t="shared" si="37"/>
        <v>35832.512999999999</v>
      </c>
      <c r="P48" s="204">
        <f t="shared" si="37"/>
        <v>36264.603999999999</v>
      </c>
      <c r="Q48" s="204">
        <f t="shared" si="37"/>
        <v>36708.082999999999</v>
      </c>
      <c r="R48" s="204">
        <f t="shared" si="37"/>
        <v>37038.403837378006</v>
      </c>
      <c r="S48" s="252">
        <f t="shared" si="37"/>
        <v>37365.196612554297</v>
      </c>
      <c r="U48" s="199" t="s">
        <v>522</v>
      </c>
      <c r="V48" s="310" t="e">
        <f t="shared" si="39"/>
        <v>#REF!</v>
      </c>
      <c r="W48" s="310">
        <f t="shared" si="40"/>
        <v>42.738800267930017</v>
      </c>
      <c r="X48" s="310">
        <f t="shared" si="41"/>
        <v>43.490918275850916</v>
      </c>
      <c r="Y48" s="310">
        <f t="shared" si="42"/>
        <v>43.427799189391081</v>
      </c>
      <c r="Z48" s="310">
        <f t="shared" si="43"/>
        <v>43.38541938597357</v>
      </c>
      <c r="AA48" s="310">
        <f t="shared" si="44"/>
        <v>44.13792110681058</v>
      </c>
      <c r="AB48" s="310">
        <f t="shared" si="45"/>
        <v>44.546410381290173</v>
      </c>
      <c r="AC48" s="310">
        <f t="shared" si="46"/>
        <v>44.716908403540721</v>
      </c>
    </row>
    <row r="49" spans="1:29" x14ac:dyDescent="0.2">
      <c r="A49" t="str">
        <f>TABLE5!C27</f>
        <v>Croatie</v>
      </c>
      <c r="B49" s="474" t="e">
        <f>TABLE5!#REF!</f>
        <v>#REF!</v>
      </c>
      <c r="C49" s="474">
        <f>TABLE5!D27</f>
        <v>48.400444439340355</v>
      </c>
      <c r="D49" s="474">
        <f>TABLE5!E27</f>
        <v>48.358099848174149</v>
      </c>
      <c r="E49" s="474">
        <f>TABLE5!F27</f>
        <v>49.518979091586601</v>
      </c>
      <c r="F49" s="474">
        <f>TABLE5!G27</f>
        <v>51.270026588582546</v>
      </c>
      <c r="G49" s="474">
        <f>TABLE5!H27</f>
        <v>52.767810934040682</v>
      </c>
      <c r="H49" s="474">
        <f>TABLE5!I27</f>
        <v>54.155514519739484</v>
      </c>
      <c r="I49" s="474">
        <f>TABLE5!J27</f>
        <v>55.585532342058855</v>
      </c>
      <c r="K49" t="s">
        <v>92</v>
      </c>
      <c r="L49" s="203">
        <f t="shared" si="37"/>
        <v>4269.0600000000004</v>
      </c>
      <c r="M49" s="204">
        <f t="shared" si="37"/>
        <v>4254.47</v>
      </c>
      <c r="N49" s="204">
        <f t="shared" si="37"/>
        <v>4236.0600000000004</v>
      </c>
      <c r="O49" s="204">
        <f t="shared" si="37"/>
        <v>4207.99</v>
      </c>
      <c r="P49" s="204">
        <f t="shared" si="37"/>
        <v>4172.4399999999996</v>
      </c>
      <c r="Q49" s="204">
        <f t="shared" si="37"/>
        <v>4129.8500000000004</v>
      </c>
      <c r="R49" s="204">
        <f t="shared" si="37"/>
        <v>4105.0709999999999</v>
      </c>
      <c r="S49" s="252">
        <f t="shared" si="37"/>
        <v>4084.1350000000002</v>
      </c>
      <c r="U49" t="s">
        <v>92</v>
      </c>
      <c r="V49" s="310" t="e">
        <f t="shared" si="39"/>
        <v>#REF!</v>
      </c>
      <c r="W49" s="310">
        <f t="shared" si="40"/>
        <v>11.376374598796172</v>
      </c>
      <c r="X49" s="310">
        <f t="shared" si="41"/>
        <v>11.41582032553225</v>
      </c>
      <c r="Y49" s="310">
        <f t="shared" si="42"/>
        <v>11.767846190600881</v>
      </c>
      <c r="Z49" s="310">
        <f t="shared" si="43"/>
        <v>12.287780432692273</v>
      </c>
      <c r="AA49" s="310">
        <f t="shared" si="44"/>
        <v>12.777173731259168</v>
      </c>
      <c r="AB49" s="310">
        <f t="shared" si="45"/>
        <v>13.192345399078233</v>
      </c>
      <c r="AC49" s="310">
        <f t="shared" si="46"/>
        <v>13.610111404754948</v>
      </c>
    </row>
    <row r="50" spans="1:29" x14ac:dyDescent="0.2">
      <c r="A50" t="str">
        <f>TABLE5!C28</f>
        <v>République tchèque</v>
      </c>
      <c r="B50" s="474" t="e">
        <f>TABLE5!#REF!</f>
        <v>#REF!</v>
      </c>
      <c r="C50" s="474">
        <f>TABLE5!D28</f>
        <v>172.67696972662736</v>
      </c>
      <c r="D50" s="474">
        <f>TABLE5!E28</f>
        <v>177.36439935056282</v>
      </c>
      <c r="E50" s="474">
        <f>TABLE5!F28</f>
        <v>186.9114081000051</v>
      </c>
      <c r="F50" s="474">
        <f>TABLE5!G28</f>
        <v>191.32278246222214</v>
      </c>
      <c r="G50" s="474">
        <f>TABLE5!H28</f>
        <v>200.01498737359472</v>
      </c>
      <c r="H50" s="474">
        <f>TABLE5!I28</f>
        <v>205.76585666046296</v>
      </c>
      <c r="I50" s="474">
        <f>TABLE5!J28</f>
        <v>211.04762448587431</v>
      </c>
      <c r="K50" t="s">
        <v>584</v>
      </c>
      <c r="L50" s="203">
        <f t="shared" si="37"/>
        <v>10509.286</v>
      </c>
      <c r="M50" s="204">
        <f t="shared" si="37"/>
        <v>10510.718999999999</v>
      </c>
      <c r="N50" s="204">
        <f t="shared" si="37"/>
        <v>10524.782999999999</v>
      </c>
      <c r="O50" s="204">
        <f t="shared" si="37"/>
        <v>10542.941999999999</v>
      </c>
      <c r="P50" s="204">
        <f t="shared" si="37"/>
        <v>10565.284</v>
      </c>
      <c r="Q50" s="204">
        <f t="shared" si="37"/>
        <v>10589.526</v>
      </c>
      <c r="R50" s="204">
        <f t="shared" si="37"/>
        <v>10636.038</v>
      </c>
      <c r="S50" s="252">
        <f t="shared" si="37"/>
        <v>10660.865400697599</v>
      </c>
      <c r="U50" t="s">
        <v>584</v>
      </c>
      <c r="V50" s="310" t="e">
        <f t="shared" si="39"/>
        <v>#REF!</v>
      </c>
      <c r="W50" s="310">
        <f t="shared" si="40"/>
        <v>16.428654379079813</v>
      </c>
      <c r="X50" s="310">
        <f t="shared" si="41"/>
        <v>16.852071852746306</v>
      </c>
      <c r="Y50" s="310">
        <f t="shared" si="42"/>
        <v>17.728581652066861</v>
      </c>
      <c r="Z50" s="310">
        <f t="shared" si="43"/>
        <v>18.108626560556452</v>
      </c>
      <c r="AA50" s="310">
        <f t="shared" si="44"/>
        <v>18.888001915628209</v>
      </c>
      <c r="AB50" s="310">
        <f t="shared" si="45"/>
        <v>19.346100179452435</v>
      </c>
      <c r="AC50" s="310">
        <f t="shared" si="46"/>
        <v>19.796481481893984</v>
      </c>
    </row>
    <row r="51" spans="1:29" x14ac:dyDescent="0.2">
      <c r="A51" t="str">
        <f>TABLE5!C29</f>
        <v>Danemark</v>
      </c>
      <c r="B51" s="474" t="e">
        <f>TABLE5!#REF!</f>
        <v>#REF!</v>
      </c>
      <c r="C51" s="474">
        <f>TABLE5!D29</f>
        <v>291.03180951293746</v>
      </c>
      <c r="D51" s="474">
        <f>TABLE5!E29</f>
        <v>295.74486256032662</v>
      </c>
      <c r="E51" s="474">
        <f>TABLE5!F29</f>
        <v>302.67303799860213</v>
      </c>
      <c r="F51" s="474">
        <f>TABLE5!G29</f>
        <v>309.93622522380798</v>
      </c>
      <c r="G51" s="474">
        <f>TABLE5!H29</f>
        <v>316.94811441698329</v>
      </c>
      <c r="H51" s="474">
        <f>TABLE5!I29</f>
        <v>321.45219661178567</v>
      </c>
      <c r="I51" s="474">
        <f>TABLE5!J29</f>
        <v>328.18757645565967</v>
      </c>
      <c r="K51" t="s">
        <v>121</v>
      </c>
      <c r="L51" s="203">
        <f t="shared" si="37"/>
        <v>5591</v>
      </c>
      <c r="M51" s="204">
        <f t="shared" si="37"/>
        <v>5613</v>
      </c>
      <c r="N51" s="204">
        <f t="shared" si="37"/>
        <v>5643</v>
      </c>
      <c r="O51" s="204">
        <f t="shared" si="37"/>
        <v>5682</v>
      </c>
      <c r="P51" s="204">
        <f t="shared" si="37"/>
        <v>5729</v>
      </c>
      <c r="Q51" s="204">
        <f t="shared" si="37"/>
        <v>5767</v>
      </c>
      <c r="R51" s="204">
        <f t="shared" si="37"/>
        <v>5794</v>
      </c>
      <c r="S51" s="252">
        <f t="shared" si="37"/>
        <v>5838.36134102506</v>
      </c>
      <c r="U51" t="s">
        <v>121</v>
      </c>
      <c r="V51" s="310" t="e">
        <f t="shared" si="39"/>
        <v>#REF!</v>
      </c>
      <c r="W51" s="310">
        <f t="shared" si="40"/>
        <v>51.84960083964679</v>
      </c>
      <c r="X51" s="310">
        <f t="shared" si="41"/>
        <v>52.409155158661463</v>
      </c>
      <c r="Y51" s="310">
        <f t="shared" si="42"/>
        <v>53.268750087751172</v>
      </c>
      <c r="Z51" s="310">
        <f t="shared" si="43"/>
        <v>54.099533116391683</v>
      </c>
      <c r="AA51" s="310">
        <f t="shared" si="44"/>
        <v>54.958923949537585</v>
      </c>
      <c r="AB51" s="310">
        <f t="shared" si="45"/>
        <v>55.480185814944022</v>
      </c>
      <c r="AC51" s="310">
        <f t="shared" si="46"/>
        <v>56.212275548885209</v>
      </c>
    </row>
    <row r="52" spans="1:29" x14ac:dyDescent="0.2">
      <c r="A52" t="str">
        <f>TABLE5!C30</f>
        <v>Estonie</v>
      </c>
      <c r="B52" s="474" t="e">
        <f>TABLE5!#REF!</f>
        <v>#REF!</v>
      </c>
      <c r="C52" s="474">
        <f>TABLE5!D30</f>
        <v>21.827753124001497</v>
      </c>
      <c r="D52" s="474">
        <f>TABLE5!E30</f>
        <v>22.435593242867128</v>
      </c>
      <c r="E52" s="474">
        <f>TABLE5!F30</f>
        <v>22.898078406959861</v>
      </c>
      <c r="F52" s="474">
        <f>TABLE5!G30</f>
        <v>23.698942123128358</v>
      </c>
      <c r="G52" s="474">
        <f>TABLE5!H30</f>
        <v>24.823071499645899</v>
      </c>
      <c r="H52" s="474">
        <f>TABLE5!I30</f>
        <v>25.795505868887922</v>
      </c>
      <c r="I52" s="474">
        <f>TABLE5!J30</f>
        <v>26.631396420975786</v>
      </c>
      <c r="K52" t="s">
        <v>136</v>
      </c>
      <c r="L52" s="203">
        <f t="shared" si="37"/>
        <v>1325.2170000000001</v>
      </c>
      <c r="M52" s="204">
        <f t="shared" si="37"/>
        <v>1320.174</v>
      </c>
      <c r="N52" s="204">
        <f t="shared" si="37"/>
        <v>1315.819</v>
      </c>
      <c r="O52" s="204">
        <f t="shared" si="37"/>
        <v>1313.271</v>
      </c>
      <c r="P52" s="204">
        <f t="shared" si="37"/>
        <v>1315.944</v>
      </c>
      <c r="Q52" s="204">
        <f t="shared" si="37"/>
        <v>1315.635</v>
      </c>
      <c r="R52" s="204">
        <f t="shared" si="37"/>
        <v>1319.133</v>
      </c>
      <c r="S52" s="252">
        <f t="shared" si="37"/>
        <v>1323.8240000000001</v>
      </c>
      <c r="U52" t="s">
        <v>136</v>
      </c>
      <c r="V52" s="310" t="e">
        <f t="shared" si="39"/>
        <v>#REF!</v>
      </c>
      <c r="W52" s="310">
        <f t="shared" si="40"/>
        <v>16.533997127652491</v>
      </c>
      <c r="X52" s="310">
        <f t="shared" si="41"/>
        <v>17.050668247583545</v>
      </c>
      <c r="Y52" s="310">
        <f t="shared" si="42"/>
        <v>17.435912623487358</v>
      </c>
      <c r="Z52" s="310">
        <f t="shared" si="43"/>
        <v>18.009081027101733</v>
      </c>
      <c r="AA52" s="310">
        <f t="shared" si="44"/>
        <v>18.86774941351203</v>
      </c>
      <c r="AB52" s="310">
        <f t="shared" si="45"/>
        <v>19.554893910536634</v>
      </c>
      <c r="AC52" s="310">
        <f t="shared" si="46"/>
        <v>20.117021916037015</v>
      </c>
    </row>
    <row r="53" spans="1:29" x14ac:dyDescent="0.2">
      <c r="A53" t="str">
        <f>TABLE5!C31</f>
        <v>France</v>
      </c>
      <c r="B53" s="474" t="e">
        <f>TABLE5!#REF!</f>
        <v>#REF!</v>
      </c>
      <c r="C53" s="474">
        <f>TABLE5!D31</f>
        <v>2389.5051447705705</v>
      </c>
      <c r="D53" s="474">
        <f>TABLE5!E31</f>
        <v>2413.25397021765</v>
      </c>
      <c r="E53" s="474">
        <f>TABLE5!F31</f>
        <v>2438.0448634353843</v>
      </c>
      <c r="F53" s="474">
        <f>TABLE5!G31</f>
        <v>2465.1565728183373</v>
      </c>
      <c r="G53" s="474">
        <f>TABLE5!H31</f>
        <v>2521.6839821126923</v>
      </c>
      <c r="H53" s="474">
        <f>TABLE5!I31</f>
        <v>2561.4609091474013</v>
      </c>
      <c r="I53" s="474">
        <f>TABLE5!J31</f>
        <v>2594.6692786885455</v>
      </c>
      <c r="K53" t="s">
        <v>151</v>
      </c>
      <c r="L53" s="203">
        <f t="shared" si="37"/>
        <v>65651</v>
      </c>
      <c r="M53" s="204">
        <f t="shared" si="37"/>
        <v>65991</v>
      </c>
      <c r="N53" s="204">
        <f t="shared" si="37"/>
        <v>66312</v>
      </c>
      <c r="O53" s="204">
        <f t="shared" si="37"/>
        <v>66548</v>
      </c>
      <c r="P53" s="204">
        <f t="shared" si="37"/>
        <v>66721</v>
      </c>
      <c r="Q53" s="204">
        <f t="shared" si="37"/>
        <v>66865</v>
      </c>
      <c r="R53" s="204">
        <f t="shared" si="37"/>
        <v>66977</v>
      </c>
      <c r="S53" s="252">
        <f t="shared" si="37"/>
        <v>67263.2540379657</v>
      </c>
      <c r="U53" t="s">
        <v>151</v>
      </c>
      <c r="V53" s="310" t="e">
        <f t="shared" si="39"/>
        <v>#REF!</v>
      </c>
      <c r="W53" s="310">
        <f t="shared" si="40"/>
        <v>36.209561073033754</v>
      </c>
      <c r="X53" s="310">
        <f t="shared" si="41"/>
        <v>36.392417212837039</v>
      </c>
      <c r="Y53" s="310">
        <f t="shared" si="42"/>
        <v>36.635884826521973</v>
      </c>
      <c r="Z53" s="310">
        <f t="shared" si="43"/>
        <v>36.947236594450587</v>
      </c>
      <c r="AA53" s="310">
        <f t="shared" si="44"/>
        <v>37.713063368170076</v>
      </c>
      <c r="AB53" s="310">
        <f t="shared" si="45"/>
        <v>38.243888337002275</v>
      </c>
      <c r="AC53" s="310">
        <f t="shared" si="46"/>
        <v>38.574840242252101</v>
      </c>
    </row>
    <row r="54" spans="1:29" x14ac:dyDescent="0.2">
      <c r="A54" t="str">
        <f>TABLE5!C32</f>
        <v>Allemagne</v>
      </c>
      <c r="B54" s="474" t="e">
        <f>TABLE5!#REF!</f>
        <v>#REF!</v>
      </c>
      <c r="C54" s="474">
        <f>TABLE5!D32</f>
        <v>3257.8328062287856</v>
      </c>
      <c r="D54" s="474">
        <f>TABLE5!E32</f>
        <v>3328.7582742423992</v>
      </c>
      <c r="E54" s="474">
        <f>TABLE5!F32</f>
        <v>3378.1652815333769</v>
      </c>
      <c r="F54" s="474">
        <f>TABLE5!G32</f>
        <v>3451.0328488901873</v>
      </c>
      <c r="G54" s="474">
        <f>TABLE5!H32</f>
        <v>3535.7860642273727</v>
      </c>
      <c r="H54" s="474">
        <f>TABLE5!I32</f>
        <v>3587.1351708615457</v>
      </c>
      <c r="I54" s="474">
        <f>TABLE5!J32</f>
        <v>3613.8163615871827</v>
      </c>
      <c r="K54" t="s">
        <v>166</v>
      </c>
      <c r="L54" s="203">
        <f t="shared" si="37"/>
        <v>80426.5</v>
      </c>
      <c r="M54" s="204">
        <f t="shared" si="37"/>
        <v>80646.5</v>
      </c>
      <c r="N54" s="204">
        <f t="shared" si="37"/>
        <v>80983.25</v>
      </c>
      <c r="O54" s="204">
        <f t="shared" si="37"/>
        <v>81687.25</v>
      </c>
      <c r="P54" s="204">
        <f t="shared" si="37"/>
        <v>82349.25</v>
      </c>
      <c r="Q54" s="204">
        <f t="shared" si="37"/>
        <v>82657.25</v>
      </c>
      <c r="R54" s="204">
        <f t="shared" si="37"/>
        <v>82885.5</v>
      </c>
      <c r="S54" s="252">
        <f t="shared" si="37"/>
        <v>83202.322376287702</v>
      </c>
      <c r="U54" t="s">
        <v>166</v>
      </c>
      <c r="V54" s="310" t="e">
        <f t="shared" si="39"/>
        <v>#REF!</v>
      </c>
      <c r="W54" s="310">
        <f t="shared" si="40"/>
        <v>40.396456216063754</v>
      </c>
      <c r="X54" s="310">
        <f t="shared" si="41"/>
        <v>41.10428112285441</v>
      </c>
      <c r="Y54" s="310">
        <f t="shared" si="42"/>
        <v>41.354866047435515</v>
      </c>
      <c r="Z54" s="310">
        <f t="shared" si="43"/>
        <v>41.907277223413537</v>
      </c>
      <c r="AA54" s="310">
        <f t="shared" si="44"/>
        <v>42.776478339496812</v>
      </c>
      <c r="AB54" s="310">
        <f t="shared" si="45"/>
        <v>43.278199092260351</v>
      </c>
      <c r="AC54" s="310">
        <f t="shared" si="46"/>
        <v>43.434080424383737</v>
      </c>
    </row>
    <row r="55" spans="1:29" x14ac:dyDescent="0.2">
      <c r="A55" t="str">
        <f>TABLE5!C33</f>
        <v>Grèce</v>
      </c>
      <c r="B55" s="474" t="e">
        <f>TABLE5!#REF!</f>
        <v>#REF!</v>
      </c>
      <c r="C55" s="474">
        <f>TABLE5!D33</f>
        <v>195.72122025460163</v>
      </c>
      <c r="D55" s="474">
        <f>TABLE5!E33</f>
        <v>197.21303833645754</v>
      </c>
      <c r="E55" s="474">
        <f>TABLE5!F33</f>
        <v>196.27273403334434</v>
      </c>
      <c r="F55" s="474">
        <f>TABLE5!G33</f>
        <v>195.76329248367804</v>
      </c>
      <c r="G55" s="474">
        <f>TABLE5!H33</f>
        <v>198.59916943327059</v>
      </c>
      <c r="H55" s="474">
        <f>TABLE5!I33</f>
        <v>202.4315690614807</v>
      </c>
      <c r="I55" s="474">
        <f>TABLE5!J33</f>
        <v>206.76091908606276</v>
      </c>
      <c r="K55" t="s">
        <v>181</v>
      </c>
      <c r="L55" s="203">
        <f t="shared" ref="L55:S64" si="47">L14</f>
        <v>11045.04</v>
      </c>
      <c r="M55" s="204">
        <f t="shared" si="47"/>
        <v>10965.241</v>
      </c>
      <c r="N55" s="204">
        <f t="shared" si="47"/>
        <v>10892.369000000001</v>
      </c>
      <c r="O55" s="204">
        <f t="shared" si="47"/>
        <v>10820.964</v>
      </c>
      <c r="P55" s="204">
        <f t="shared" si="47"/>
        <v>10775.989</v>
      </c>
      <c r="Q55" s="204">
        <f t="shared" si="47"/>
        <v>10754.700999999999</v>
      </c>
      <c r="R55" s="204">
        <f t="shared" si="47"/>
        <v>10737.728271790202</v>
      </c>
      <c r="S55" s="252">
        <f t="shared" si="47"/>
        <v>10720.807583514699</v>
      </c>
      <c r="U55" t="s">
        <v>181</v>
      </c>
      <c r="V55" s="310" t="e">
        <f t="shared" si="39"/>
        <v>#REF!</v>
      </c>
      <c r="W55" s="310">
        <f t="shared" si="40"/>
        <v>17.849240181278425</v>
      </c>
      <c r="X55" s="310">
        <f t="shared" si="41"/>
        <v>18.105614888410184</v>
      </c>
      <c r="Y55" s="310">
        <f t="shared" si="42"/>
        <v>18.138193051316346</v>
      </c>
      <c r="Z55" s="310">
        <f t="shared" si="43"/>
        <v>18.166619554240267</v>
      </c>
      <c r="AA55" s="310">
        <f t="shared" si="44"/>
        <v>18.466266001562534</v>
      </c>
      <c r="AB55" s="310">
        <f t="shared" si="45"/>
        <v>18.852364665746116</v>
      </c>
      <c r="AC55" s="310">
        <f t="shared" si="46"/>
        <v>19.285946275539668</v>
      </c>
    </row>
    <row r="56" spans="1:29" x14ac:dyDescent="0.2">
      <c r="A56" t="str">
        <f>TABLE5!C34</f>
        <v>Hongrie</v>
      </c>
      <c r="B56" s="474" t="e">
        <f>TABLE5!#REF!</f>
        <v>#REF!</v>
      </c>
      <c r="C56" s="474">
        <f>TABLE5!D34</f>
        <v>114.22945272532992</v>
      </c>
      <c r="D56" s="474">
        <f>TABLE5!E34</f>
        <v>118.93531167085654</v>
      </c>
      <c r="E56" s="474">
        <f>TABLE5!F34</f>
        <v>123.07409270314054</v>
      </c>
      <c r="F56" s="474">
        <f>TABLE5!G34</f>
        <v>125.76032084923524</v>
      </c>
      <c r="G56" s="474">
        <f>TABLE5!H34</f>
        <v>131.24557752213897</v>
      </c>
      <c r="H56" s="474">
        <f>TABLE5!I34</f>
        <v>137.7839416754986</v>
      </c>
      <c r="I56" s="474">
        <f>TABLE5!J34</f>
        <v>143.22576629849885</v>
      </c>
      <c r="K56" t="s">
        <v>196</v>
      </c>
      <c r="L56" s="203">
        <f t="shared" si="47"/>
        <v>9920.3619999999992</v>
      </c>
      <c r="M56" s="204">
        <f t="shared" si="47"/>
        <v>9893.0820000000094</v>
      </c>
      <c r="N56" s="204">
        <f t="shared" si="47"/>
        <v>9866.4680000000008</v>
      </c>
      <c r="O56" s="204">
        <f t="shared" si="47"/>
        <v>9843.0280000000002</v>
      </c>
      <c r="P56" s="204">
        <f t="shared" si="47"/>
        <v>9814.0229999999992</v>
      </c>
      <c r="Q56" s="204">
        <f t="shared" si="47"/>
        <v>9787.9660000000003</v>
      </c>
      <c r="R56" s="204">
        <f t="shared" si="47"/>
        <v>9771.1990000000005</v>
      </c>
      <c r="S56" s="252">
        <f t="shared" si="47"/>
        <v>9762.3863437728505</v>
      </c>
      <c r="U56" t="s">
        <v>196</v>
      </c>
      <c r="V56" s="310" t="e">
        <f t="shared" si="39"/>
        <v>#REF!</v>
      </c>
      <c r="W56" s="310">
        <f t="shared" si="40"/>
        <v>11.546397040409632</v>
      </c>
      <c r="X56" s="310">
        <f t="shared" si="41"/>
        <v>12.054497280167181</v>
      </c>
      <c r="Y56" s="310">
        <f t="shared" si="42"/>
        <v>12.503682068479387</v>
      </c>
      <c r="Z56" s="310">
        <f t="shared" si="43"/>
        <v>12.81434951285882</v>
      </c>
      <c r="AA56" s="310">
        <f t="shared" si="44"/>
        <v>13.408871416404489</v>
      </c>
      <c r="AB56" s="310">
        <f t="shared" si="45"/>
        <v>14.101027077178408</v>
      </c>
      <c r="AC56" s="310">
        <f t="shared" si="46"/>
        <v>14.671183996918796</v>
      </c>
    </row>
    <row r="57" spans="1:29" x14ac:dyDescent="0.2">
      <c r="A57" s="307" t="str">
        <f>TABLE5!C35</f>
        <v>Islande</v>
      </c>
      <c r="B57" s="474" t="e">
        <f>TABLE5!#REF!</f>
        <v>#REF!</v>
      </c>
      <c r="C57" s="474">
        <f>TABLE5!D35</f>
        <v>16.26205783855675</v>
      </c>
      <c r="D57" s="474">
        <f>TABLE5!E35</f>
        <v>16.600735219946664</v>
      </c>
      <c r="E57" s="474">
        <f>TABLE5!F35</f>
        <v>17.389101643117858</v>
      </c>
      <c r="F57" s="474">
        <f>TABLE5!G35</f>
        <v>18.541483796686773</v>
      </c>
      <c r="G57" s="474">
        <f>TABLE5!H35</f>
        <v>19.395093160202066</v>
      </c>
      <c r="H57" s="474">
        <f>TABLE5!I35</f>
        <v>20.289493239463457</v>
      </c>
      <c r="I57" s="474">
        <f>TABLE5!J35</f>
        <v>20.48974115243136</v>
      </c>
      <c r="K57" t="s">
        <v>211</v>
      </c>
      <c r="L57" s="203">
        <f t="shared" si="47"/>
        <v>320.7</v>
      </c>
      <c r="M57" s="204">
        <f t="shared" si="47"/>
        <v>323.8</v>
      </c>
      <c r="N57" s="204">
        <f t="shared" si="47"/>
        <v>327.39999999999998</v>
      </c>
      <c r="O57" s="204">
        <f t="shared" si="47"/>
        <v>330.8</v>
      </c>
      <c r="P57" s="204">
        <f t="shared" si="47"/>
        <v>335.4</v>
      </c>
      <c r="Q57" s="204">
        <f t="shared" si="47"/>
        <v>343.4</v>
      </c>
      <c r="R57" s="204">
        <f t="shared" si="47"/>
        <v>346.22386986045802</v>
      </c>
      <c r="S57" s="252">
        <f t="shared" si="47"/>
        <v>349.07951466308498</v>
      </c>
      <c r="U57" t="s">
        <v>211</v>
      </c>
      <c r="V57" s="310" t="e">
        <f t="shared" si="39"/>
        <v>#REF!</v>
      </c>
      <c r="W57" s="310">
        <f t="shared" si="40"/>
        <v>50.222538105487182</v>
      </c>
      <c r="X57" s="310">
        <f t="shared" si="41"/>
        <v>50.704750213642832</v>
      </c>
      <c r="Y57" s="310">
        <f t="shared" si="42"/>
        <v>52.566812705918551</v>
      </c>
      <c r="Z57" s="310">
        <f t="shared" si="43"/>
        <v>55.281704820175243</v>
      </c>
      <c r="AA57" s="310">
        <f t="shared" si="44"/>
        <v>56.479595690745676</v>
      </c>
      <c r="AB57" s="310">
        <f t="shared" si="45"/>
        <v>58.602236892681397</v>
      </c>
      <c r="AC57" s="310">
        <f t="shared" si="46"/>
        <v>58.696486879807566</v>
      </c>
    </row>
    <row r="58" spans="1:29" x14ac:dyDescent="0.2">
      <c r="A58" t="str">
        <f>TABLE5!C36</f>
        <v>Italie</v>
      </c>
      <c r="B58" s="474" t="e">
        <f>TABLE5!#REF!</f>
        <v>#REF!</v>
      </c>
      <c r="C58" s="474">
        <f>TABLE5!D36</f>
        <v>1812.9970690640503</v>
      </c>
      <c r="D58" s="474">
        <f>TABLE5!E36</f>
        <v>1816.4699849759465</v>
      </c>
      <c r="E58" s="474">
        <f>TABLE5!F36</f>
        <v>1830.9932804248194</v>
      </c>
      <c r="F58" s="474">
        <f>TABLE5!G36</f>
        <v>1853.5548200751234</v>
      </c>
      <c r="G58" s="474">
        <f>TABLE5!H36</f>
        <v>1886.0226714524315</v>
      </c>
      <c r="H58" s="474">
        <f>TABLE5!I36</f>
        <v>1899.7666641032527</v>
      </c>
      <c r="I58" s="474">
        <f>TABLE5!J36</f>
        <v>1900.5426269685149</v>
      </c>
      <c r="K58" t="s">
        <v>226</v>
      </c>
      <c r="L58" s="203">
        <f t="shared" si="47"/>
        <v>60339.1</v>
      </c>
      <c r="M58" s="204">
        <f t="shared" si="47"/>
        <v>60646.400000000001</v>
      </c>
      <c r="N58" s="204">
        <f t="shared" si="47"/>
        <v>60789.1</v>
      </c>
      <c r="O58" s="204">
        <f t="shared" si="47"/>
        <v>60730.6</v>
      </c>
      <c r="P58" s="204">
        <f t="shared" si="47"/>
        <v>60627.5</v>
      </c>
      <c r="Q58" s="204">
        <f t="shared" si="47"/>
        <v>60536.7</v>
      </c>
      <c r="R58" s="204">
        <f t="shared" si="47"/>
        <v>60532.795378485098</v>
      </c>
      <c r="S58" s="252">
        <f t="shared" si="47"/>
        <v>60517.426971527195</v>
      </c>
      <c r="U58" t="s">
        <v>226</v>
      </c>
      <c r="V58" s="310" t="e">
        <f t="shared" si="39"/>
        <v>#REF!</v>
      </c>
      <c r="W58" s="310">
        <f t="shared" si="40"/>
        <v>29.894553824531219</v>
      </c>
      <c r="X58" s="310">
        <f t="shared" si="41"/>
        <v>29.88150811536849</v>
      </c>
      <c r="Y58" s="310">
        <f t="shared" si="42"/>
        <v>30.149435052919277</v>
      </c>
      <c r="Z58" s="310">
        <f t="shared" si="43"/>
        <v>30.572839389305567</v>
      </c>
      <c r="AA58" s="310">
        <f t="shared" si="44"/>
        <v>31.155029452421946</v>
      </c>
      <c r="AB58" s="310">
        <f t="shared" si="45"/>
        <v>31.384089438210186</v>
      </c>
      <c r="AC58" s="310">
        <f t="shared" si="46"/>
        <v>31.404881570108721</v>
      </c>
    </row>
    <row r="59" spans="1:29" x14ac:dyDescent="0.2">
      <c r="A59" t="str">
        <f>TABLE5!C37</f>
        <v>Latvia</v>
      </c>
      <c r="B59" s="474" t="e">
        <f>TABLE5!#REF!</f>
        <v>#REF!</v>
      </c>
      <c r="C59" s="474">
        <f>TABLE5!D37</f>
        <v>25.716569666414248</v>
      </c>
      <c r="D59" s="474">
        <f>TABLE5!E37</f>
        <v>26.194446236665097</v>
      </c>
      <c r="E59" s="474">
        <f>TABLE5!F37</f>
        <v>26.972868938972258</v>
      </c>
      <c r="F59" s="474">
        <f>TABLE5!G37</f>
        <v>27.52968929715221</v>
      </c>
      <c r="G59" s="474">
        <f>TABLE5!H37</f>
        <v>28.806101701139745</v>
      </c>
      <c r="H59" s="474">
        <f>TABLE5!I37</f>
        <v>30.180071139307593</v>
      </c>
      <c r="I59" s="474">
        <f>TABLE5!J37</f>
        <v>30.987458615562755</v>
      </c>
      <c r="K59" t="s">
        <v>241</v>
      </c>
      <c r="L59" s="203">
        <f t="shared" si="47"/>
        <v>2033.65</v>
      </c>
      <c r="M59" s="204">
        <f t="shared" si="47"/>
        <v>2012.8130000000001</v>
      </c>
      <c r="N59" s="204">
        <f t="shared" si="47"/>
        <v>1994.25</v>
      </c>
      <c r="O59" s="204">
        <f t="shared" si="47"/>
        <v>1977.3130000000001</v>
      </c>
      <c r="P59" s="204">
        <f t="shared" si="47"/>
        <v>1959.338</v>
      </c>
      <c r="Q59" s="204">
        <f t="shared" si="47"/>
        <v>1941.163</v>
      </c>
      <c r="R59" s="204">
        <f t="shared" si="47"/>
        <v>1926.1880000000001</v>
      </c>
      <c r="S59" s="252">
        <f t="shared" si="47"/>
        <v>1912.3777165021199</v>
      </c>
      <c r="U59" t="s">
        <v>241</v>
      </c>
      <c r="V59" s="310" t="e">
        <f t="shared" si="39"/>
        <v>#REF!</v>
      </c>
      <c r="W59" s="310">
        <f t="shared" si="40"/>
        <v>12.776432617642199</v>
      </c>
      <c r="X59" s="310">
        <f t="shared" si="41"/>
        <v>13.134986203668095</v>
      </c>
      <c r="Y59" s="310">
        <f t="shared" si="42"/>
        <v>13.641173116735821</v>
      </c>
      <c r="Z59" s="310">
        <f t="shared" si="43"/>
        <v>14.05050547539639</v>
      </c>
      <c r="AA59" s="310">
        <f t="shared" si="44"/>
        <v>14.839609914849884</v>
      </c>
      <c r="AB59" s="310">
        <f t="shared" si="45"/>
        <v>15.668289460482358</v>
      </c>
      <c r="AC59" s="310">
        <f t="shared" si="46"/>
        <v>16.203628785343255</v>
      </c>
    </row>
    <row r="60" spans="1:29" x14ac:dyDescent="0.2">
      <c r="A60" t="str">
        <f>TABLE5!C38</f>
        <v>Lithuania</v>
      </c>
      <c r="B60" s="474" t="e">
        <f>TABLE5!#REF!</f>
        <v>#REF!</v>
      </c>
      <c r="C60" s="474">
        <f>TABLE5!D38</f>
        <v>39.304006155914443</v>
      </c>
      <c r="D60" s="474">
        <f>TABLE5!E38</f>
        <v>40.694419102880872</v>
      </c>
      <c r="E60" s="474">
        <f>TABLE5!F38</f>
        <v>41.516701892320299</v>
      </c>
      <c r="F60" s="474">
        <f>TABLE5!G38</f>
        <v>42.493665160732817</v>
      </c>
      <c r="G60" s="474">
        <f>TABLE5!H38</f>
        <v>44.252881076225705</v>
      </c>
      <c r="H60" s="474">
        <f>TABLE5!I38</f>
        <v>45.796060844616264</v>
      </c>
      <c r="I60" s="474">
        <f>TABLE5!J38</f>
        <v>47.147003920203666</v>
      </c>
      <c r="K60" t="s">
        <v>257</v>
      </c>
      <c r="L60" s="203">
        <f t="shared" si="47"/>
        <v>2987.7730000000001</v>
      </c>
      <c r="M60" s="204">
        <f t="shared" si="47"/>
        <v>2957.6889999999999</v>
      </c>
      <c r="N60" s="204">
        <f t="shared" si="47"/>
        <v>2932.3670000000002</v>
      </c>
      <c r="O60" s="204">
        <f t="shared" si="47"/>
        <v>2904.91</v>
      </c>
      <c r="P60" s="204">
        <f t="shared" si="47"/>
        <v>2868.2310000000002</v>
      </c>
      <c r="Q60" s="204">
        <f t="shared" si="47"/>
        <v>2822.2822500000002</v>
      </c>
      <c r="R60" s="204">
        <f t="shared" si="47"/>
        <v>2800.1037500000002</v>
      </c>
      <c r="S60" s="252">
        <f t="shared" si="47"/>
        <v>2766.9015320744002</v>
      </c>
      <c r="U60" t="s">
        <v>257</v>
      </c>
      <c r="V60" s="310" t="e">
        <f t="shared" si="39"/>
        <v>#REF!</v>
      </c>
      <c r="W60" s="310">
        <f t="shared" si="40"/>
        <v>13.288755564197062</v>
      </c>
      <c r="X60" s="310">
        <f t="shared" si="41"/>
        <v>13.877669167222544</v>
      </c>
      <c r="Y60" s="310">
        <f t="shared" si="42"/>
        <v>14.291906424749923</v>
      </c>
      <c r="Z60" s="310">
        <f t="shared" si="43"/>
        <v>14.815286900090269</v>
      </c>
      <c r="AA60" s="310">
        <f t="shared" si="44"/>
        <v>15.679821207189926</v>
      </c>
      <c r="AB60" s="310">
        <f t="shared" si="45"/>
        <v>16.355129999956702</v>
      </c>
      <c r="AC60" s="310">
        <f t="shared" si="46"/>
        <v>17.039639240380424</v>
      </c>
    </row>
    <row r="61" spans="1:29" x14ac:dyDescent="0.2">
      <c r="A61" t="str">
        <f>TABLE5!C39</f>
        <v>Luxembourg</v>
      </c>
      <c r="B61" s="474" t="e">
        <f>TABLE5!#REF!</f>
        <v>#REF!</v>
      </c>
      <c r="C61" s="474">
        <f>TABLE5!D39</f>
        <v>52.746546929235905</v>
      </c>
      <c r="D61" s="474">
        <f>TABLE5!E39</f>
        <v>55.018091003670826</v>
      </c>
      <c r="E61" s="474">
        <f>TABLE5!F39</f>
        <v>57.180579568743795</v>
      </c>
      <c r="F61" s="474">
        <f>TABLE5!G39</f>
        <v>58.556913333406804</v>
      </c>
      <c r="G61" s="474">
        <f>TABLE5!H39</f>
        <v>59.46463558797916</v>
      </c>
      <c r="H61" s="474">
        <f>TABLE5!I39</f>
        <v>61.013355734407618</v>
      </c>
      <c r="I61" s="474">
        <f>TABLE5!J39</f>
        <v>62.221959989890514</v>
      </c>
      <c r="K61" t="s">
        <v>272</v>
      </c>
      <c r="L61" s="203">
        <f t="shared" si="47"/>
        <v>531.5</v>
      </c>
      <c r="M61" s="204">
        <f t="shared" si="47"/>
        <v>545.32500000000005</v>
      </c>
      <c r="N61" s="204">
        <f t="shared" si="47"/>
        <v>558.32500000000005</v>
      </c>
      <c r="O61" s="204">
        <f t="shared" si="47"/>
        <v>569.4</v>
      </c>
      <c r="P61" s="204">
        <f t="shared" si="47"/>
        <v>584.125</v>
      </c>
      <c r="Q61" s="204">
        <f t="shared" si="47"/>
        <v>596.976</v>
      </c>
      <c r="R61" s="204">
        <f t="shared" si="47"/>
        <v>610.54308357157004</v>
      </c>
      <c r="S61" s="252">
        <f t="shared" si="47"/>
        <v>624.036185138154</v>
      </c>
      <c r="U61" t="s">
        <v>272</v>
      </c>
      <c r="V61" s="310" t="e">
        <f t="shared" si="39"/>
        <v>#REF!</v>
      </c>
      <c r="W61" s="310">
        <f t="shared" si="40"/>
        <v>96.724974885134372</v>
      </c>
      <c r="X61" s="310">
        <f t="shared" si="41"/>
        <v>98.541335250384307</v>
      </c>
      <c r="Y61" s="310">
        <f t="shared" si="42"/>
        <v>100.4225141706073</v>
      </c>
      <c r="Z61" s="310">
        <f t="shared" si="43"/>
        <v>100.24723018772832</v>
      </c>
      <c r="AA61" s="310">
        <f t="shared" si="44"/>
        <v>99.609759166162732</v>
      </c>
      <c r="AB61" s="310">
        <f t="shared" si="45"/>
        <v>99.93292427045472</v>
      </c>
      <c r="AC61" s="310">
        <f t="shared" si="46"/>
        <v>99.708897451379897</v>
      </c>
    </row>
    <row r="62" spans="1:29" x14ac:dyDescent="0.2">
      <c r="A62" s="307" t="str">
        <f>TABLE5!C40</f>
        <v>Montenegro</v>
      </c>
      <c r="B62" s="474" t="e">
        <f>TABLE5!#REF!</f>
        <v>#REF!</v>
      </c>
      <c r="C62" s="474">
        <f>TABLE5!D40</f>
        <v>3.8514906712529364</v>
      </c>
      <c r="D62" s="474">
        <f>TABLE5!E40</f>
        <v>3.9201884704437679</v>
      </c>
      <c r="E62" s="474">
        <f>TABLE5!F40</f>
        <v>4.0530978512626765</v>
      </c>
      <c r="F62" s="474">
        <f>TABLE5!G40</f>
        <v>4.1726351035365372</v>
      </c>
      <c r="G62" s="474">
        <f>TABLE5!H40</f>
        <v>4.3694360451798362</v>
      </c>
      <c r="H62" s="474">
        <f>TABLE5!I40</f>
        <v>4.5815446485993547</v>
      </c>
      <c r="I62" s="474">
        <f>TABLE5!J40</f>
        <v>4.715531432790665</v>
      </c>
      <c r="K62" t="s">
        <v>486</v>
      </c>
      <c r="L62" s="203">
        <f t="shared" si="47"/>
        <v>620.601</v>
      </c>
      <c r="M62" s="204">
        <f t="shared" si="47"/>
        <v>621.20699999999999</v>
      </c>
      <c r="N62" s="204">
        <f t="shared" si="47"/>
        <v>621.80999999999995</v>
      </c>
      <c r="O62" s="204">
        <f t="shared" si="47"/>
        <v>622.15899999999999</v>
      </c>
      <c r="P62" s="204">
        <f t="shared" si="47"/>
        <v>622.303</v>
      </c>
      <c r="Q62" s="204">
        <f t="shared" si="47"/>
        <v>618.54999999999995</v>
      </c>
      <c r="R62" s="204">
        <f t="shared" si="47"/>
        <v>618.75900000000001</v>
      </c>
      <c r="S62" s="252">
        <f t="shared" si="47"/>
        <v>617.65200000000004</v>
      </c>
      <c r="U62" t="s">
        <v>486</v>
      </c>
      <c r="V62" s="310" t="e">
        <f t="shared" si="39"/>
        <v>#REF!</v>
      </c>
      <c r="W62" s="310">
        <f t="shared" si="40"/>
        <v>6.2000117050402466</v>
      </c>
      <c r="X62" s="310">
        <f t="shared" si="41"/>
        <v>6.3044796166735306</v>
      </c>
      <c r="Y62" s="310">
        <f t="shared" si="42"/>
        <v>6.5145691877199825</v>
      </c>
      <c r="Z62" s="310">
        <f t="shared" si="43"/>
        <v>6.7051502299306556</v>
      </c>
      <c r="AA62" s="310">
        <f t="shared" si="44"/>
        <v>7.0639981330205108</v>
      </c>
      <c r="AB62" s="310">
        <f t="shared" si="45"/>
        <v>7.4044089033037972</v>
      </c>
      <c r="AC62" s="310">
        <f t="shared" si="46"/>
        <v>7.6346088619330388</v>
      </c>
    </row>
    <row r="63" spans="1:29" x14ac:dyDescent="0.2">
      <c r="A63" t="str">
        <f>TABLE5!C41</f>
        <v>Netherlands</v>
      </c>
      <c r="B63" s="474" t="e">
        <f>TABLE5!#REF!</f>
        <v>#REF!</v>
      </c>
      <c r="C63" s="474">
        <f>TABLE5!D41</f>
        <v>740.02944684202646</v>
      </c>
      <c r="D63" s="474">
        <f>TABLE5!E41</f>
        <v>750.61669479427826</v>
      </c>
      <c r="E63" s="474">
        <f>TABLE5!F41</f>
        <v>765.3392572551661</v>
      </c>
      <c r="F63" s="474">
        <f>TABLE5!G41</f>
        <v>781.72858767166656</v>
      </c>
      <c r="G63" s="474">
        <f>TABLE5!H41</f>
        <v>804.87703365001653</v>
      </c>
      <c r="H63" s="474">
        <f>TABLE5!I41</f>
        <v>826.03378618306988</v>
      </c>
      <c r="I63" s="474">
        <f>TABLE5!J41</f>
        <v>839.60567636135988</v>
      </c>
      <c r="K63" t="s">
        <v>287</v>
      </c>
      <c r="L63" s="203">
        <f t="shared" si="47"/>
        <v>16755</v>
      </c>
      <c r="M63" s="204">
        <f t="shared" si="47"/>
        <v>16804</v>
      </c>
      <c r="N63" s="204">
        <f t="shared" si="47"/>
        <v>16865</v>
      </c>
      <c r="O63" s="204">
        <f t="shared" si="47"/>
        <v>16940</v>
      </c>
      <c r="P63" s="204">
        <f t="shared" si="47"/>
        <v>17030</v>
      </c>
      <c r="Q63" s="204">
        <f t="shared" si="47"/>
        <v>17131</v>
      </c>
      <c r="R63" s="204">
        <f t="shared" si="47"/>
        <v>17232</v>
      </c>
      <c r="S63" s="252">
        <f t="shared" si="47"/>
        <v>17338.961615468597</v>
      </c>
      <c r="U63" t="s">
        <v>287</v>
      </c>
      <c r="V63" s="310" t="e">
        <f t="shared" si="39"/>
        <v>#REF!</v>
      </c>
      <c r="W63" s="310">
        <f t="shared" si="40"/>
        <v>44.038886386695218</v>
      </c>
      <c r="X63" s="310">
        <f t="shared" si="41"/>
        <v>44.507364055397467</v>
      </c>
      <c r="Y63" s="310">
        <f t="shared" si="42"/>
        <v>45.179413061107795</v>
      </c>
      <c r="Z63" s="310">
        <f t="shared" si="43"/>
        <v>45.903029223233503</v>
      </c>
      <c r="AA63" s="310">
        <f t="shared" si="44"/>
        <v>46.983657325901376</v>
      </c>
      <c r="AB63" s="310">
        <f t="shared" si="45"/>
        <v>47.936036802638689</v>
      </c>
      <c r="AC63" s="310">
        <f t="shared" si="46"/>
        <v>48.423065635736975</v>
      </c>
    </row>
    <row r="64" spans="1:29" x14ac:dyDescent="0.2">
      <c r="A64" t="str">
        <f>TABLE5!C42</f>
        <v>Norway</v>
      </c>
      <c r="B64" s="474" t="e">
        <f>TABLE5!#REF!</f>
        <v>#REF!</v>
      </c>
      <c r="C64" s="474">
        <f>TABLE5!D42</f>
        <v>371.84843865815247</v>
      </c>
      <c r="D64" s="474">
        <f>TABLE5!E42</f>
        <v>379.19275958729224</v>
      </c>
      <c r="E64" s="474">
        <f>TABLE5!F42</f>
        <v>386.66326340808087</v>
      </c>
      <c r="F64" s="474">
        <f>TABLE5!G42</f>
        <v>391.25438903732783</v>
      </c>
      <c r="G64" s="474">
        <f>TABLE5!H42</f>
        <v>399.00259556399169</v>
      </c>
      <c r="H64" s="474">
        <f>TABLE5!I42</f>
        <v>404.5836171981021</v>
      </c>
      <c r="I64" s="474">
        <f>TABLE5!J42</f>
        <v>411.72939457096464</v>
      </c>
      <c r="K64" t="s">
        <v>302</v>
      </c>
      <c r="L64" s="203">
        <f t="shared" si="47"/>
        <v>5019</v>
      </c>
      <c r="M64" s="204">
        <f t="shared" si="47"/>
        <v>5080</v>
      </c>
      <c r="N64" s="204">
        <f t="shared" si="47"/>
        <v>5137</v>
      </c>
      <c r="O64" s="204">
        <f t="shared" si="47"/>
        <v>5191</v>
      </c>
      <c r="P64" s="204">
        <f t="shared" si="47"/>
        <v>5236</v>
      </c>
      <c r="Q64" s="204">
        <f t="shared" si="47"/>
        <v>5277</v>
      </c>
      <c r="R64" s="204">
        <f t="shared" si="47"/>
        <v>5314</v>
      </c>
      <c r="S64" s="252">
        <f t="shared" si="47"/>
        <v>5361.9524019468199</v>
      </c>
      <c r="U64" t="s">
        <v>302</v>
      </c>
      <c r="V64" s="310" t="e">
        <f t="shared" si="39"/>
        <v>#REF!</v>
      </c>
      <c r="W64" s="310">
        <f t="shared" si="40"/>
        <v>73.198511546880411</v>
      </c>
      <c r="X64" s="310">
        <f t="shared" si="41"/>
        <v>73.815993690343049</v>
      </c>
      <c r="Y64" s="310">
        <f t="shared" si="42"/>
        <v>74.487240109435731</v>
      </c>
      <c r="Z64" s="310">
        <f t="shared" si="43"/>
        <v>74.723909289023652</v>
      </c>
      <c r="AA64" s="310">
        <f t="shared" si="44"/>
        <v>75.611634558270168</v>
      </c>
      <c r="AB64" s="310">
        <f t="shared" si="45"/>
        <v>76.135419118950338</v>
      </c>
      <c r="AC64" s="310">
        <f t="shared" si="46"/>
        <v>76.787215496630253</v>
      </c>
    </row>
    <row r="65" spans="1:29" x14ac:dyDescent="0.2">
      <c r="A65" t="str">
        <f>TABLE5!C43</f>
        <v>Poland</v>
      </c>
      <c r="B65" s="474" t="e">
        <f>TABLE5!#REF!</f>
        <v>#REF!</v>
      </c>
      <c r="C65" s="474">
        <f>TABLE5!D43</f>
        <v>445.14923761916594</v>
      </c>
      <c r="D65" s="474">
        <f>TABLE5!E43</f>
        <v>459.92127208396721</v>
      </c>
      <c r="E65" s="474">
        <f>TABLE5!F43</f>
        <v>477.57739753282931</v>
      </c>
      <c r="F65" s="474">
        <f>TABLE5!G43</f>
        <v>492.2036759435552</v>
      </c>
      <c r="G65" s="474">
        <f>TABLE5!H43</f>
        <v>515.85800463337625</v>
      </c>
      <c r="H65" s="474">
        <f>TABLE5!I43</f>
        <v>542.16384091628208</v>
      </c>
      <c r="I65" s="474">
        <f>TABLE5!J43</f>
        <v>565.12636818963688</v>
      </c>
      <c r="K65" t="s">
        <v>317</v>
      </c>
      <c r="L65" s="203">
        <f t="shared" ref="L65:S73" si="48">L24</f>
        <v>38534</v>
      </c>
      <c r="M65" s="204">
        <f t="shared" si="48"/>
        <v>38502</v>
      </c>
      <c r="N65" s="204">
        <f t="shared" si="48"/>
        <v>38484</v>
      </c>
      <c r="O65" s="204">
        <f t="shared" si="48"/>
        <v>38455</v>
      </c>
      <c r="P65" s="204">
        <f t="shared" si="48"/>
        <v>38427</v>
      </c>
      <c r="Q65" s="204">
        <f t="shared" si="48"/>
        <v>38422</v>
      </c>
      <c r="R65" s="204">
        <f t="shared" si="48"/>
        <v>38413</v>
      </c>
      <c r="S65" s="252">
        <f t="shared" si="48"/>
        <v>38401.762832100198</v>
      </c>
      <c r="U65" t="s">
        <v>317</v>
      </c>
      <c r="V65" s="310" t="e">
        <f t="shared" si="39"/>
        <v>#REF!</v>
      </c>
      <c r="W65" s="310">
        <f t="shared" si="40"/>
        <v>11.561717251549686</v>
      </c>
      <c r="X65" s="310">
        <f t="shared" si="41"/>
        <v>11.950973705539113</v>
      </c>
      <c r="Y65" s="310">
        <f t="shared" si="42"/>
        <v>12.419123586863329</v>
      </c>
      <c r="Z65" s="310">
        <f t="shared" si="43"/>
        <v>12.808797875024206</v>
      </c>
      <c r="AA65" s="310">
        <f t="shared" si="44"/>
        <v>13.426110161714025</v>
      </c>
      <c r="AB65" s="310">
        <f t="shared" si="45"/>
        <v>14.114071822463281</v>
      </c>
      <c r="AC65" s="310">
        <f t="shared" si="46"/>
        <v>14.716156929057572</v>
      </c>
    </row>
    <row r="66" spans="1:29" x14ac:dyDescent="0.2">
      <c r="A66" t="str">
        <f>TABLE5!C44</f>
        <v>Portugal</v>
      </c>
      <c r="B66" s="474" t="e">
        <f>TABLE5!#REF!</f>
        <v>#REF!</v>
      </c>
      <c r="C66" s="474">
        <f>TABLE5!D44</f>
        <v>194.1178711964414</v>
      </c>
      <c r="D66" s="474">
        <f>TABLE5!E44</f>
        <v>195.85170928171138</v>
      </c>
      <c r="E66" s="474">
        <f>TABLE5!F44</f>
        <v>199.42025604968859</v>
      </c>
      <c r="F66" s="474">
        <f>TABLE5!G44</f>
        <v>203.26056420023002</v>
      </c>
      <c r="G66" s="474">
        <f>TABLE5!H44</f>
        <v>208.94179268904395</v>
      </c>
      <c r="H66" s="474">
        <f>TABLE5!I44</f>
        <v>213.40235015076746</v>
      </c>
      <c r="I66" s="474">
        <f>TABLE5!J44</f>
        <v>217.25723572045379</v>
      </c>
      <c r="K66" t="s">
        <v>332</v>
      </c>
      <c r="L66" s="203">
        <f t="shared" si="48"/>
        <v>10514.8</v>
      </c>
      <c r="M66" s="204">
        <f t="shared" si="48"/>
        <v>10457.299999999999</v>
      </c>
      <c r="N66" s="204">
        <f t="shared" si="48"/>
        <v>10401.1</v>
      </c>
      <c r="O66" s="204">
        <f t="shared" si="48"/>
        <v>10358.1</v>
      </c>
      <c r="P66" s="204">
        <f t="shared" si="48"/>
        <v>10325.5</v>
      </c>
      <c r="Q66" s="204">
        <f t="shared" si="48"/>
        <v>10300.299999999999</v>
      </c>
      <c r="R66" s="204">
        <f t="shared" si="48"/>
        <v>10278.5</v>
      </c>
      <c r="S66" s="252">
        <f t="shared" si="48"/>
        <v>10243.923926908899</v>
      </c>
      <c r="U66" t="s">
        <v>332</v>
      </c>
      <c r="V66" s="310" t="e">
        <f t="shared" si="39"/>
        <v>#REF!</v>
      </c>
      <c r="W66" s="310">
        <f t="shared" si="40"/>
        <v>18.562905453266275</v>
      </c>
      <c r="X66" s="310">
        <f t="shared" si="41"/>
        <v>18.829903498832948</v>
      </c>
      <c r="Y66" s="310">
        <f t="shared" si="42"/>
        <v>19.252590344724283</v>
      </c>
      <c r="Z66" s="310">
        <f t="shared" si="43"/>
        <v>19.685299908017047</v>
      </c>
      <c r="AA66" s="310">
        <f t="shared" si="44"/>
        <v>20.285020114855293</v>
      </c>
      <c r="AB66" s="310">
        <f t="shared" si="45"/>
        <v>20.762012954299504</v>
      </c>
      <c r="AC66" s="310">
        <f t="shared" si="46"/>
        <v>21.208399952069058</v>
      </c>
    </row>
    <row r="67" spans="1:29" x14ac:dyDescent="0.2">
      <c r="A67" t="str">
        <f>TABLE5!C45</f>
        <v>Romania</v>
      </c>
      <c r="B67" s="474" t="e">
        <f>TABLE5!#REF!</f>
        <v>#REF!</v>
      </c>
      <c r="C67" s="474">
        <f>TABLE5!D45</f>
        <v>165.61559834102331</v>
      </c>
      <c r="D67" s="474">
        <f>TABLE5!E45</f>
        <v>171.26444181554479</v>
      </c>
      <c r="E67" s="474">
        <f>TABLE5!F45</f>
        <v>177.89498210867922</v>
      </c>
      <c r="F67" s="474">
        <f>TABLE5!G45</f>
        <v>186.43536629554134</v>
      </c>
      <c r="G67" s="474">
        <f>TABLE5!H45</f>
        <v>199.46979853779152</v>
      </c>
      <c r="H67" s="474">
        <f>TABLE5!I45</f>
        <v>207.63940674400598</v>
      </c>
      <c r="I67" s="474">
        <f>TABLE5!J45</f>
        <v>214.39243371279017</v>
      </c>
      <c r="K67" t="s">
        <v>347</v>
      </c>
      <c r="L67" s="203">
        <f t="shared" si="48"/>
        <v>20060.18</v>
      </c>
      <c r="M67" s="204">
        <f t="shared" si="48"/>
        <v>19988.689999999999</v>
      </c>
      <c r="N67" s="204">
        <f t="shared" si="48"/>
        <v>19916.45</v>
      </c>
      <c r="O67" s="204">
        <f t="shared" si="48"/>
        <v>19819.7</v>
      </c>
      <c r="P67" s="204">
        <f t="shared" si="48"/>
        <v>19706.53</v>
      </c>
      <c r="Q67" s="204">
        <f t="shared" si="48"/>
        <v>19591.669999999998</v>
      </c>
      <c r="R67" s="204">
        <f t="shared" si="48"/>
        <v>19530.63</v>
      </c>
      <c r="S67" s="252">
        <f t="shared" si="48"/>
        <v>19417.351999999999</v>
      </c>
      <c r="U67" t="s">
        <v>347</v>
      </c>
      <c r="V67" s="310" t="e">
        <f t="shared" si="39"/>
        <v>#REF!</v>
      </c>
      <c r="W67" s="310">
        <f t="shared" si="40"/>
        <v>8.2854653477052942</v>
      </c>
      <c r="X67" s="310">
        <f t="shared" si="41"/>
        <v>8.5991450190945073</v>
      </c>
      <c r="Y67" s="310">
        <f t="shared" si="42"/>
        <v>8.975664722911004</v>
      </c>
      <c r="Z67" s="310">
        <f t="shared" si="43"/>
        <v>9.4605882565596957</v>
      </c>
      <c r="AA67" s="310">
        <f t="shared" si="44"/>
        <v>10.181357614628643</v>
      </c>
      <c r="AB67" s="310">
        <f t="shared" si="45"/>
        <v>10.631475110839023</v>
      </c>
      <c r="AC67" s="310">
        <f t="shared" si="46"/>
        <v>11.041280691249259</v>
      </c>
    </row>
    <row r="68" spans="1:29" x14ac:dyDescent="0.2">
      <c r="A68" t="str">
        <f>TABLE5!C46</f>
        <v>Slovaquie</v>
      </c>
      <c r="B68" s="474" t="e">
        <f>TABLE5!#REF!</f>
        <v>#REF!</v>
      </c>
      <c r="C68" s="474">
        <f>TABLE5!D46</f>
        <v>81.996982004247869</v>
      </c>
      <c r="D68" s="474">
        <f>TABLE5!E46</f>
        <v>84.25217372453892</v>
      </c>
      <c r="E68" s="474">
        <f>TABLE5!F46</f>
        <v>87.769595131562482</v>
      </c>
      <c r="F68" s="474">
        <f>TABLE5!G46</f>
        <v>90.512754926675868</v>
      </c>
      <c r="G68" s="474">
        <f>TABLE5!H46</f>
        <v>93.398610240155151</v>
      </c>
      <c r="H68" s="474">
        <f>TABLE5!I46</f>
        <v>97.236405467637539</v>
      </c>
      <c r="I68" s="474">
        <f>TABLE5!J46</f>
        <v>100.64402186224891</v>
      </c>
      <c r="K68" t="s">
        <v>585</v>
      </c>
      <c r="L68" s="203">
        <f t="shared" si="48"/>
        <v>5406.2439999999997</v>
      </c>
      <c r="M68" s="204">
        <f t="shared" si="48"/>
        <v>5413.0029999999997</v>
      </c>
      <c r="N68" s="204">
        <f t="shared" si="48"/>
        <v>5418.5587500000001</v>
      </c>
      <c r="O68" s="204">
        <f t="shared" si="48"/>
        <v>5422.3429999999998</v>
      </c>
      <c r="P68" s="204">
        <f t="shared" si="48"/>
        <v>5430.8040000000001</v>
      </c>
      <c r="Q68" s="204">
        <f t="shared" si="48"/>
        <v>5438.3890000000001</v>
      </c>
      <c r="R68" s="204">
        <f t="shared" si="48"/>
        <v>5447.0743820602993</v>
      </c>
      <c r="S68" s="252">
        <f t="shared" si="48"/>
        <v>5455.0333139620998</v>
      </c>
      <c r="U68" t="s">
        <v>585</v>
      </c>
      <c r="V68" s="310" t="e">
        <f t="shared" si="39"/>
        <v>#REF!</v>
      </c>
      <c r="W68" s="310">
        <f t="shared" si="40"/>
        <v>15.148150112654264</v>
      </c>
      <c r="X68" s="310">
        <f t="shared" si="41"/>
        <v>15.548816135755457</v>
      </c>
      <c r="Y68" s="310">
        <f t="shared" si="42"/>
        <v>16.186654944470035</v>
      </c>
      <c r="Z68" s="310">
        <f t="shared" si="43"/>
        <v>16.666547886220137</v>
      </c>
      <c r="AA68" s="310">
        <f t="shared" si="44"/>
        <v>17.173948064427744</v>
      </c>
      <c r="AB68" s="310">
        <f t="shared" si="45"/>
        <v>17.851124961296907</v>
      </c>
      <c r="AC68" s="310">
        <f t="shared" si="46"/>
        <v>18.449753845618432</v>
      </c>
    </row>
    <row r="69" spans="1:29" x14ac:dyDescent="0.2">
      <c r="A69" t="str">
        <f>TABLE5!C47</f>
        <v>Slovénie</v>
      </c>
      <c r="B69" s="474" t="e">
        <f>TABLE5!#REF!</f>
        <v>#REF!</v>
      </c>
      <c r="C69" s="474">
        <f>TABLE5!D47</f>
        <v>40.92349496916605</v>
      </c>
      <c r="D69" s="474">
        <f>TABLE5!E47</f>
        <v>42.130969337648644</v>
      </c>
      <c r="E69" s="474">
        <f>TABLE5!F47</f>
        <v>43.102044269883997</v>
      </c>
      <c r="F69" s="474">
        <f>TABLE5!G47</f>
        <v>44.424452547841859</v>
      </c>
      <c r="G69" s="474">
        <f>TABLE5!H47</f>
        <v>46.592604647382196</v>
      </c>
      <c r="H69" s="474">
        <f>TABLE5!I47</f>
        <v>48.683317550717639</v>
      </c>
      <c r="I69" s="474">
        <f>TABLE5!J47</f>
        <v>50.327037285739763</v>
      </c>
      <c r="K69" t="s">
        <v>377</v>
      </c>
      <c r="L69" s="203">
        <f t="shared" si="48"/>
        <v>2056.767625</v>
      </c>
      <c r="M69" s="204">
        <f t="shared" si="48"/>
        <v>2059.54675</v>
      </c>
      <c r="N69" s="204">
        <f t="shared" si="48"/>
        <v>2061.8003749999998</v>
      </c>
      <c r="O69" s="204">
        <f t="shared" si="48"/>
        <v>2063.2979999999998</v>
      </c>
      <c r="P69" s="204">
        <f t="shared" si="48"/>
        <v>2064.6331249999998</v>
      </c>
      <c r="Q69" s="204">
        <f t="shared" si="48"/>
        <v>2065.8186249999999</v>
      </c>
      <c r="R69" s="204">
        <f t="shared" si="48"/>
        <v>2071.4166249999998</v>
      </c>
      <c r="S69" s="252">
        <f t="shared" si="48"/>
        <v>2075.1452774529303</v>
      </c>
      <c r="U69" t="s">
        <v>377</v>
      </c>
      <c r="V69" s="310" t="e">
        <f t="shared" si="39"/>
        <v>#REF!</v>
      </c>
      <c r="W69" s="310">
        <f t="shared" si="40"/>
        <v>19.870146171319515</v>
      </c>
      <c r="X69" s="310">
        <f t="shared" si="41"/>
        <v>20.434068132153023</v>
      </c>
      <c r="Y69" s="310">
        <f t="shared" si="42"/>
        <v>20.889878374274584</v>
      </c>
      <c r="Z69" s="310">
        <f t="shared" si="43"/>
        <v>21.51687484324454</v>
      </c>
      <c r="AA69" s="310">
        <f t="shared" si="44"/>
        <v>22.554063596644262</v>
      </c>
      <c r="AB69" s="310">
        <f t="shared" si="45"/>
        <v>23.502426775549146</v>
      </c>
      <c r="AC69" s="310">
        <f t="shared" si="46"/>
        <v>24.252295891067469</v>
      </c>
    </row>
    <row r="70" spans="1:29" x14ac:dyDescent="0.2">
      <c r="A70" t="str">
        <f>TABLE5!C48</f>
        <v>Espagne</v>
      </c>
      <c r="B70" s="474" t="e">
        <f>TABLE5!#REF!</f>
        <v>#REF!</v>
      </c>
      <c r="C70" s="474">
        <f>TABLE5!D48</f>
        <v>1141.1690356649062</v>
      </c>
      <c r="D70" s="474">
        <f>TABLE5!E48</f>
        <v>1156.9171368407624</v>
      </c>
      <c r="E70" s="474">
        <f>TABLE5!F48</f>
        <v>1199.084183705078</v>
      </c>
      <c r="F70" s="474">
        <f>TABLE5!G48</f>
        <v>1237.1250514805236</v>
      </c>
      <c r="G70" s="474">
        <f>TABLE5!H48</f>
        <v>1273.9812632878759</v>
      </c>
      <c r="H70" s="474">
        <f>TABLE5!I48</f>
        <v>1306.8733480019935</v>
      </c>
      <c r="I70" s="474">
        <f>TABLE5!J48</f>
        <v>1335.8036350536047</v>
      </c>
      <c r="K70" t="s">
        <v>392</v>
      </c>
      <c r="L70" s="203">
        <f t="shared" si="48"/>
        <v>46766.402999999998</v>
      </c>
      <c r="M70" s="204">
        <f t="shared" si="48"/>
        <v>46593.235999999997</v>
      </c>
      <c r="N70" s="204">
        <f t="shared" si="48"/>
        <v>46455.123</v>
      </c>
      <c r="O70" s="204">
        <f t="shared" si="48"/>
        <v>46410.148999999998</v>
      </c>
      <c r="P70" s="204">
        <f t="shared" si="48"/>
        <v>46449.874000000003</v>
      </c>
      <c r="Q70" s="204">
        <f t="shared" si="48"/>
        <v>46534.046999999999</v>
      </c>
      <c r="R70" s="204">
        <f t="shared" si="48"/>
        <v>46755.930999999997</v>
      </c>
      <c r="S70" s="252">
        <f t="shared" si="48"/>
        <v>46793.339799171597</v>
      </c>
      <c r="U70" t="s">
        <v>392</v>
      </c>
      <c r="V70" s="310" t="e">
        <f t="shared" si="39"/>
        <v>#REF!</v>
      </c>
      <c r="W70" s="310">
        <f t="shared" si="40"/>
        <v>24.492160957974807</v>
      </c>
      <c r="X70" s="310">
        <f t="shared" si="41"/>
        <v>24.903973170854854</v>
      </c>
      <c r="Y70" s="310">
        <f t="shared" si="42"/>
        <v>25.836680328371237</v>
      </c>
      <c r="Z70" s="310">
        <f t="shared" si="43"/>
        <v>26.633550211148549</v>
      </c>
      <c r="AA70" s="310">
        <f t="shared" si="44"/>
        <v>27.377400965961026</v>
      </c>
      <c r="AB70" s="310">
        <f t="shared" si="45"/>
        <v>27.95096408201119</v>
      </c>
      <c r="AC70" s="310">
        <f t="shared" si="46"/>
        <v>28.546875277264412</v>
      </c>
    </row>
    <row r="71" spans="1:29" x14ac:dyDescent="0.2">
      <c r="A71" t="str">
        <f>TABLE5!C49</f>
        <v>Turquie</v>
      </c>
      <c r="B71" s="474" t="e">
        <f>TABLE5!#REF!</f>
        <v>#REF!</v>
      </c>
      <c r="C71" s="474">
        <f>TABLE5!D49</f>
        <v>770.6526585739141</v>
      </c>
      <c r="D71" s="474">
        <f>TABLE5!E49</f>
        <v>810.46989783722552</v>
      </c>
      <c r="E71" s="474">
        <f>TABLE5!F49</f>
        <v>859.79417700597776</v>
      </c>
      <c r="F71" s="474">
        <f>TABLE5!G49</f>
        <v>887.16857521893996</v>
      </c>
      <c r="G71" s="474">
        <f>TABLE5!H49</f>
        <v>953.18450337486752</v>
      </c>
      <c r="H71" s="474">
        <f>TABLE5!I49</f>
        <v>977.64915666733316</v>
      </c>
      <c r="I71" s="474">
        <f>TABLE5!J49</f>
        <v>952.47226156772115</v>
      </c>
      <c r="K71" t="s">
        <v>407</v>
      </c>
      <c r="L71" s="203">
        <f t="shared" si="48"/>
        <v>74898.5</v>
      </c>
      <c r="M71" s="204">
        <f t="shared" si="48"/>
        <v>75774.2</v>
      </c>
      <c r="N71" s="204">
        <f t="shared" si="48"/>
        <v>76619.100000000006</v>
      </c>
      <c r="O71" s="204">
        <f t="shared" si="48"/>
        <v>77439.600000000006</v>
      </c>
      <c r="P71" s="204">
        <f t="shared" si="48"/>
        <v>78247.100000000006</v>
      </c>
      <c r="Q71" s="204">
        <f t="shared" si="48"/>
        <v>79037</v>
      </c>
      <c r="R71" s="204">
        <f t="shared" si="48"/>
        <v>80184.0625369466</v>
      </c>
      <c r="S71" s="252">
        <f t="shared" si="48"/>
        <v>81206.892781561008</v>
      </c>
      <c r="U71" t="s">
        <v>407</v>
      </c>
      <c r="V71" s="310" t="e">
        <f t="shared" si="39"/>
        <v>#REF!</v>
      </c>
      <c r="W71" s="310">
        <f t="shared" si="40"/>
        <v>10.170383304263378</v>
      </c>
      <c r="X71" s="310">
        <f t="shared" si="41"/>
        <v>10.577909396445865</v>
      </c>
      <c r="Y71" s="310">
        <f t="shared" si="42"/>
        <v>11.102771411603078</v>
      </c>
      <c r="Z71" s="310">
        <f t="shared" si="43"/>
        <v>11.338037770331933</v>
      </c>
      <c r="AA71" s="310">
        <f t="shared" si="44"/>
        <v>12.059978280740255</v>
      </c>
      <c r="AB71" s="310">
        <f t="shared" si="45"/>
        <v>12.192562034592093</v>
      </c>
      <c r="AC71" s="310">
        <f t="shared" si="46"/>
        <v>11.728958330295717</v>
      </c>
    </row>
    <row r="72" spans="1:29" x14ac:dyDescent="0.2">
      <c r="A72" t="str">
        <f>TABLE5!C50</f>
        <v>Royaume-Uni</v>
      </c>
      <c r="B72" s="474" t="e">
        <f>TABLE5!#REF!</f>
        <v>#REF!</v>
      </c>
      <c r="C72" s="474">
        <f>TABLE5!D50</f>
        <v>2748.9157804764591</v>
      </c>
      <c r="D72" s="474">
        <f>TABLE5!E50</f>
        <v>2829.9417820423946</v>
      </c>
      <c r="E72" s="474">
        <f>TABLE5!F50</f>
        <v>2896.4205865343993</v>
      </c>
      <c r="F72" s="474">
        <f>TABLE5!G50</f>
        <v>2948.2459116935447</v>
      </c>
      <c r="G72" s="474">
        <f>TABLE5!H50</f>
        <v>3001.9903052462687</v>
      </c>
      <c r="H72" s="474">
        <f>TABLE5!I50</f>
        <v>3043.9463496574799</v>
      </c>
      <c r="I72" s="474">
        <f>TABLE5!J50</f>
        <v>3081.0718830842566</v>
      </c>
      <c r="K72" t="s">
        <v>586</v>
      </c>
      <c r="L72" s="203">
        <f t="shared" si="48"/>
        <v>63705</v>
      </c>
      <c r="M72" s="204">
        <f t="shared" si="48"/>
        <v>64106</v>
      </c>
      <c r="N72" s="204">
        <f t="shared" si="48"/>
        <v>64597</v>
      </c>
      <c r="O72" s="204">
        <f t="shared" si="48"/>
        <v>65110</v>
      </c>
      <c r="P72" s="204">
        <f t="shared" si="48"/>
        <v>65648</v>
      </c>
      <c r="Q72" s="204">
        <f t="shared" si="48"/>
        <v>66040</v>
      </c>
      <c r="R72" s="204">
        <f t="shared" si="48"/>
        <v>66466</v>
      </c>
      <c r="S72" s="252">
        <f t="shared" si="48"/>
        <v>66936.431091078601</v>
      </c>
      <c r="U72" t="s">
        <v>586</v>
      </c>
      <c r="V72" s="310" t="e">
        <f t="shared" si="39"/>
        <v>#REF!</v>
      </c>
      <c r="W72" s="310">
        <f t="shared" si="40"/>
        <v>42.880787765208552</v>
      </c>
      <c r="X72" s="310">
        <f t="shared" si="41"/>
        <v>43.809182811003517</v>
      </c>
      <c r="Y72" s="310">
        <f t="shared" si="42"/>
        <v>44.485034350090601</v>
      </c>
      <c r="Z72" s="310">
        <f t="shared" si="43"/>
        <v>44.909912132792236</v>
      </c>
      <c r="AA72" s="310">
        <f t="shared" si="44"/>
        <v>45.457151805667309</v>
      </c>
      <c r="AB72" s="310">
        <f t="shared" si="45"/>
        <v>45.797044348350738</v>
      </c>
      <c r="AC72" s="310">
        <f t="shared" si="46"/>
        <v>46.029820127277553</v>
      </c>
    </row>
    <row r="73" spans="1:29" ht="13.5" thickBot="1" x14ac:dyDescent="0.25">
      <c r="A73" t="str">
        <f>TABLE5!C51</f>
        <v>États-Unis</v>
      </c>
      <c r="B73" s="474" t="e">
        <f>TABLE5!#REF!</f>
        <v>#REF!</v>
      </c>
      <c r="C73" s="474">
        <f>TABLE5!D51</f>
        <v>17285.282877001195</v>
      </c>
      <c r="D73" s="474">
        <f>TABLE5!E51</f>
        <v>17709.112815479159</v>
      </c>
      <c r="E73" s="474">
        <f>TABLE5!F51</f>
        <v>18219.2965</v>
      </c>
      <c r="F73" s="474">
        <f>TABLE5!G51</f>
        <v>18504.832602598181</v>
      </c>
      <c r="G73" s="474">
        <f>TABLE5!H51</f>
        <v>18915.086641347854</v>
      </c>
      <c r="H73" s="474">
        <f>TABLE5!I51</f>
        <v>19455.532777815974</v>
      </c>
      <c r="I73" s="474">
        <f>TABLE5!J51</f>
        <v>20004.189447811699</v>
      </c>
      <c r="K73" t="s">
        <v>587</v>
      </c>
      <c r="L73" s="213">
        <f t="shared" si="48"/>
        <v>314374</v>
      </c>
      <c r="M73" s="214">
        <f t="shared" si="48"/>
        <v>316598</v>
      </c>
      <c r="N73" s="214">
        <f t="shared" si="48"/>
        <v>318953</v>
      </c>
      <c r="O73" s="214">
        <f t="shared" si="48"/>
        <v>321323</v>
      </c>
      <c r="P73" s="214">
        <f t="shared" si="48"/>
        <v>323668</v>
      </c>
      <c r="Q73" s="214">
        <f t="shared" si="48"/>
        <v>325983</v>
      </c>
      <c r="R73" s="214">
        <f t="shared" si="48"/>
        <v>328301.11912403704</v>
      </c>
      <c r="S73" s="254">
        <f t="shared" si="48"/>
        <v>330638.40482633701</v>
      </c>
      <c r="U73" t="s">
        <v>587</v>
      </c>
      <c r="V73" s="310" t="e">
        <f t="shared" si="39"/>
        <v>#REF!</v>
      </c>
      <c r="W73" s="310">
        <f t="shared" si="40"/>
        <v>54.596942738113306</v>
      </c>
      <c r="X73" s="310">
        <f t="shared" si="41"/>
        <v>55.522640688374651</v>
      </c>
      <c r="Y73" s="310">
        <f t="shared" si="42"/>
        <v>56.700878866436575</v>
      </c>
      <c r="Z73" s="310">
        <f t="shared" si="43"/>
        <v>57.17226479787368</v>
      </c>
      <c r="AA73" s="310">
        <f t="shared" si="44"/>
        <v>58.024763994894997</v>
      </c>
      <c r="AB73" s="310">
        <f t="shared" si="45"/>
        <v>59.261244158188163</v>
      </c>
      <c r="AC73" s="310">
        <f t="shared" si="46"/>
        <v>60.501711706232697</v>
      </c>
    </row>
    <row r="74" spans="1:29" x14ac:dyDescent="0.2">
      <c r="A74" s="475" t="s">
        <v>548</v>
      </c>
      <c r="B74" s="477" t="e">
        <f>TABLE5!#REF!</f>
        <v>#REF!</v>
      </c>
      <c r="C74" s="478">
        <f>TABLE5!D52</f>
        <v>17142.222203435922</v>
      </c>
      <c r="D74" s="478">
        <f>TABLE5!E52</f>
        <v>17490.867909030963</v>
      </c>
      <c r="E74" s="478">
        <f>TABLE5!F52</f>
        <v>17838.330635175735</v>
      </c>
      <c r="F74" s="478">
        <f>TABLE5!G52</f>
        <v>18176.838146466645</v>
      </c>
      <c r="G74" s="478">
        <f>TABLE5!H52</f>
        <v>18678.661270762299</v>
      </c>
      <c r="H74" s="478">
        <f>TABLE5!I52</f>
        <v>19021.64537724344</v>
      </c>
      <c r="I74" s="479">
        <f>TABLE5!J52</f>
        <v>19239.085758755282</v>
      </c>
      <c r="K74" s="307" t="s">
        <v>548</v>
      </c>
      <c r="L74" s="476">
        <f>SUM(L45:L72)-L62</f>
        <v>594690.90662499995</v>
      </c>
      <c r="M74" s="476">
        <f t="shared" ref="M74:S74" si="49">SUM(M45:M72)-M62</f>
        <v>596895.77075000003</v>
      </c>
      <c r="N74" s="476">
        <f t="shared" si="49"/>
        <v>599158.71512499999</v>
      </c>
      <c r="O74" s="476">
        <f t="shared" si="49"/>
        <v>601496.86399999994</v>
      </c>
      <c r="P74" s="476">
        <f t="shared" si="49"/>
        <v>603946.49012500001</v>
      </c>
      <c r="Q74" s="476">
        <f t="shared" si="49"/>
        <v>605951.16387499997</v>
      </c>
      <c r="R74" s="476">
        <f t="shared" si="49"/>
        <v>608497.6937350923</v>
      </c>
      <c r="S74" s="476">
        <f t="shared" si="49"/>
        <v>610967.43454543315</v>
      </c>
      <c r="U74" s="307" t="s">
        <v>548</v>
      </c>
      <c r="V74" s="309" t="e">
        <f>B74*1000/L74</f>
        <v>#REF!</v>
      </c>
      <c r="W74" s="309">
        <f t="shared" si="40"/>
        <v>28.718954034297653</v>
      </c>
      <c r="X74" s="309">
        <f t="shared" si="41"/>
        <v>29.192378359016136</v>
      </c>
      <c r="Y74" s="309">
        <f t="shared" si="42"/>
        <v>29.656564651974207</v>
      </c>
      <c r="Z74" s="309">
        <f t="shared" si="43"/>
        <v>30.096769239779089</v>
      </c>
      <c r="AA74" s="309">
        <f t="shared" si="44"/>
        <v>30.825357527682659</v>
      </c>
      <c r="AB74" s="309">
        <f t="shared" si="45"/>
        <v>31.260012277917454</v>
      </c>
      <c r="AC74" s="309">
        <f t="shared" si="46"/>
        <v>31.489543748054892</v>
      </c>
    </row>
    <row r="75" spans="1:29" ht="13.5" thickBot="1" x14ac:dyDescent="0.25">
      <c r="A75" s="460" t="s">
        <v>617</v>
      </c>
      <c r="B75" s="480" t="e">
        <f>TABLE5!#REF!</f>
        <v>#REF!</v>
      </c>
      <c r="C75" s="481">
        <f>TABLE5!D53</f>
        <v>34427.505080437113</v>
      </c>
      <c r="D75" s="481">
        <f>TABLE5!E53</f>
        <v>35199.980724510118</v>
      </c>
      <c r="E75" s="481">
        <f>TABLE5!F53</f>
        <v>36057.627135175739</v>
      </c>
      <c r="F75" s="481">
        <f>TABLE5!G53</f>
        <v>36681.670749064819</v>
      </c>
      <c r="G75" s="481">
        <f>TABLE5!H53</f>
        <v>37593.74791211015</v>
      </c>
      <c r="H75" s="481">
        <f>TABLE5!I53</f>
        <v>38477.178155059417</v>
      </c>
      <c r="I75" s="482">
        <f>TABLE5!J53</f>
        <v>39243.275206566977</v>
      </c>
      <c r="K75" s="307" t="s">
        <v>617</v>
      </c>
      <c r="L75" s="476">
        <f>SUM(L45:L73)-L62</f>
        <v>909064.90662499995</v>
      </c>
      <c r="M75" s="476">
        <f t="shared" ref="M75:S75" si="50">SUM(M45:M73)-M62</f>
        <v>913493.77075000003</v>
      </c>
      <c r="N75" s="476">
        <f t="shared" si="50"/>
        <v>918111.71512499999</v>
      </c>
      <c r="O75" s="476">
        <f t="shared" si="50"/>
        <v>922819.86399999994</v>
      </c>
      <c r="P75" s="476">
        <f t="shared" si="50"/>
        <v>927614.49012500001</v>
      </c>
      <c r="Q75" s="476">
        <f t="shared" si="50"/>
        <v>931934.16387499997</v>
      </c>
      <c r="R75" s="476">
        <f t="shared" si="50"/>
        <v>936798.81285912928</v>
      </c>
      <c r="S75" s="476">
        <f t="shared" si="50"/>
        <v>941605.83937177015</v>
      </c>
      <c r="U75" s="307" t="s">
        <v>617</v>
      </c>
      <c r="V75" s="309" t="e">
        <f>B75*1000/L75</f>
        <v>#REF!</v>
      </c>
      <c r="W75" s="309">
        <f t="shared" si="40"/>
        <v>37.687728348898666</v>
      </c>
      <c r="X75" s="309">
        <f t="shared" si="41"/>
        <v>38.33953988890957</v>
      </c>
      <c r="Y75" s="309">
        <f t="shared" si="42"/>
        <v>39.073310558013461</v>
      </c>
      <c r="Z75" s="309">
        <f t="shared" si="43"/>
        <v>39.544089855821255</v>
      </c>
      <c r="AA75" s="309">
        <f t="shared" si="44"/>
        <v>40.339488956810676</v>
      </c>
      <c r="AB75" s="309">
        <f t="shared" si="45"/>
        <v>41.073043247809288</v>
      </c>
      <c r="AC75" s="309">
        <f t="shared" si="46"/>
        <v>41.676966694205817</v>
      </c>
    </row>
    <row r="76" spans="1:29" x14ac:dyDescent="0.2">
      <c r="A76" s="307"/>
      <c r="B76" s="310"/>
      <c r="C76" s="310"/>
      <c r="D76" s="310"/>
      <c r="E76" s="310"/>
      <c r="F76" s="310"/>
      <c r="G76" s="310"/>
      <c r="H76" s="310"/>
      <c r="I76" s="310"/>
      <c r="L76" s="309"/>
      <c r="M76" s="309"/>
      <c r="N76" s="309"/>
      <c r="O76" s="309"/>
      <c r="P76" s="309"/>
      <c r="Q76" s="309"/>
      <c r="R76" s="309"/>
      <c r="S76" s="309"/>
    </row>
  </sheetData>
  <mergeCells count="4">
    <mergeCell ref="K1:S1"/>
    <mergeCell ref="T1:AB1"/>
    <mergeCell ref="K35:P35"/>
    <mergeCell ref="T35:Y3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L71"/>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20.7109375" style="78" customWidth="1"/>
    <col min="4" max="10" width="7.7109375" style="78" customWidth="1"/>
    <col min="11" max="11" width="3.85546875" style="78" customWidth="1"/>
    <col min="12" max="16384" width="9.140625" style="78"/>
  </cols>
  <sheetData>
    <row r="1" spans="2:12" ht="10.5" customHeight="1" x14ac:dyDescent="0.2">
      <c r="B1" s="75"/>
      <c r="C1" s="75"/>
      <c r="D1" s="76"/>
      <c r="E1" s="76"/>
      <c r="F1" s="76"/>
      <c r="G1" s="76"/>
      <c r="H1" s="76"/>
      <c r="I1" s="76"/>
      <c r="J1" s="77"/>
    </row>
    <row r="2" spans="2:12" s="133" customFormat="1" ht="21" customHeight="1" x14ac:dyDescent="0.2">
      <c r="B2" s="127"/>
      <c r="C2" s="128"/>
      <c r="D2" s="129"/>
      <c r="E2" s="130"/>
      <c r="F2" s="129"/>
      <c r="G2" s="129"/>
      <c r="H2" s="129"/>
      <c r="I2" s="129"/>
      <c r="J2" s="129"/>
      <c r="K2" s="131"/>
      <c r="L2" s="132"/>
    </row>
    <row r="3" spans="2:12" s="139" customFormat="1" ht="10.5" customHeight="1" x14ac:dyDescent="0.2">
      <c r="B3" s="134"/>
      <c r="C3" s="135"/>
      <c r="D3" s="136"/>
      <c r="E3" s="136"/>
      <c r="F3" s="137"/>
      <c r="G3" s="137"/>
      <c r="H3" s="137"/>
      <c r="I3" s="137"/>
      <c r="J3" s="137"/>
      <c r="K3" s="138"/>
      <c r="L3" s="138"/>
    </row>
    <row r="4" spans="2:12" ht="9.75" customHeight="1" x14ac:dyDescent="0.2">
      <c r="B4" s="69"/>
      <c r="C4" s="69"/>
      <c r="D4" s="69"/>
      <c r="E4" s="69"/>
      <c r="F4" s="69"/>
      <c r="G4" s="69"/>
      <c r="H4" s="69"/>
      <c r="I4" s="69"/>
      <c r="J4" s="69"/>
      <c r="K4" s="84"/>
      <c r="L4" s="84"/>
    </row>
    <row r="5" spans="2:12" ht="9.75" customHeight="1" x14ac:dyDescent="0.2">
      <c r="B5" s="69"/>
      <c r="C5" s="69"/>
      <c r="D5" s="69"/>
      <c r="E5" s="69"/>
      <c r="F5" s="69"/>
      <c r="G5" s="69"/>
      <c r="H5" s="69"/>
      <c r="I5" s="69"/>
      <c r="J5" s="69"/>
      <c r="K5" s="84"/>
      <c r="L5" s="84"/>
    </row>
    <row r="6" spans="2:12" ht="9.75" customHeight="1" x14ac:dyDescent="0.2">
      <c r="B6" s="69"/>
      <c r="C6" s="69"/>
      <c r="D6" s="69"/>
      <c r="E6" s="69"/>
      <c r="F6" s="69"/>
      <c r="G6" s="69"/>
      <c r="H6" s="69"/>
      <c r="I6" s="69"/>
      <c r="J6" s="69"/>
      <c r="K6" s="84"/>
      <c r="L6" s="84"/>
    </row>
    <row r="7" spans="2:12" ht="9.75" customHeight="1" x14ac:dyDescent="0.2">
      <c r="B7" s="69"/>
      <c r="C7" s="69"/>
      <c r="D7" s="69"/>
      <c r="E7" s="69"/>
      <c r="F7" s="69"/>
      <c r="G7" s="69"/>
      <c r="H7" s="69"/>
      <c r="I7" s="69"/>
      <c r="J7" s="69"/>
      <c r="K7" s="84"/>
      <c r="L7" s="84"/>
    </row>
    <row r="8" spans="2:12" s="139" customFormat="1" ht="10.5" customHeight="1" x14ac:dyDescent="0.2">
      <c r="B8" s="134"/>
      <c r="C8" s="135"/>
      <c r="D8" s="137"/>
      <c r="E8" s="137"/>
      <c r="F8" s="137"/>
      <c r="G8" s="137"/>
      <c r="H8" s="137"/>
      <c r="I8" s="137"/>
      <c r="J8" s="137"/>
      <c r="K8" s="138"/>
      <c r="L8" s="138"/>
    </row>
    <row r="9" spans="2:12" s="139" customFormat="1" ht="10.5" customHeight="1" x14ac:dyDescent="0.2">
      <c r="B9" s="134"/>
      <c r="C9" s="135"/>
      <c r="D9" s="136"/>
      <c r="E9" s="136"/>
      <c r="F9" s="137"/>
      <c r="G9" s="137"/>
      <c r="H9" s="137"/>
      <c r="I9" s="137"/>
      <c r="J9" s="137"/>
      <c r="K9" s="138"/>
      <c r="L9" s="138"/>
    </row>
    <row r="10" spans="2:12" s="139" customFormat="1" ht="10.5" customHeight="1" x14ac:dyDescent="0.2">
      <c r="B10" s="134"/>
      <c r="C10" s="135"/>
      <c r="D10" s="137"/>
      <c r="E10" s="137"/>
      <c r="F10" s="137"/>
      <c r="G10" s="137"/>
      <c r="H10" s="137"/>
      <c r="I10" s="137"/>
      <c r="J10" s="137"/>
      <c r="K10" s="138"/>
      <c r="L10" s="138"/>
    </row>
    <row r="11" spans="2:12" s="139" customFormat="1" ht="10.5" customHeight="1" x14ac:dyDescent="0.2">
      <c r="B11" s="134"/>
      <c r="C11" s="135"/>
      <c r="D11" s="136"/>
      <c r="E11" s="136"/>
      <c r="F11" s="137"/>
      <c r="G11" s="137"/>
      <c r="H11" s="137"/>
      <c r="I11" s="137"/>
      <c r="J11" s="137"/>
      <c r="K11" s="138"/>
      <c r="L11" s="138"/>
    </row>
    <row r="12" spans="2:12" s="139" customFormat="1" ht="10.5" customHeight="1" x14ac:dyDescent="0.2">
      <c r="B12" s="134"/>
      <c r="C12" s="135"/>
      <c r="D12" s="137"/>
      <c r="E12" s="137"/>
      <c r="F12" s="137"/>
      <c r="G12" s="137"/>
      <c r="H12" s="137"/>
      <c r="I12" s="137"/>
      <c r="J12" s="137"/>
      <c r="K12" s="138"/>
      <c r="L12" s="138"/>
    </row>
    <row r="13" spans="2:12" s="139" customFormat="1" ht="10.5" customHeight="1" x14ac:dyDescent="0.2">
      <c r="B13" s="134"/>
      <c r="C13" s="135"/>
      <c r="D13" s="136"/>
      <c r="E13" s="136"/>
      <c r="F13" s="137"/>
      <c r="G13" s="137"/>
      <c r="H13" s="137"/>
      <c r="I13" s="137"/>
      <c r="J13" s="137"/>
      <c r="K13" s="138"/>
      <c r="L13" s="138"/>
    </row>
    <row r="14" spans="2:12" s="21" customFormat="1" ht="7.5" customHeight="1" x14ac:dyDescent="0.2">
      <c r="B14" s="79"/>
      <c r="C14" s="79"/>
      <c r="D14" s="79"/>
      <c r="E14" s="79"/>
      <c r="F14" s="79"/>
      <c r="G14" s="79"/>
      <c r="H14" s="79"/>
      <c r="I14" s="79"/>
      <c r="J14" s="79"/>
      <c r="K14" s="79"/>
    </row>
    <row r="15" spans="2:12" s="20" customFormat="1" ht="0.75" customHeight="1" x14ac:dyDescent="0.2">
      <c r="B15" s="22"/>
      <c r="C15" s="22"/>
      <c r="D15" s="22"/>
      <c r="E15" s="22"/>
      <c r="F15" s="22"/>
      <c r="G15" s="22"/>
      <c r="H15" s="22"/>
      <c r="I15" s="22"/>
      <c r="J15" s="22"/>
      <c r="K15" s="22"/>
    </row>
    <row r="16" spans="2:12" ht="18.75" customHeight="1" x14ac:dyDescent="0.25">
      <c r="B16" s="140" t="s">
        <v>715</v>
      </c>
      <c r="C16" s="80"/>
      <c r="D16" s="82"/>
      <c r="E16" s="82"/>
      <c r="F16" s="82"/>
      <c r="G16" s="82"/>
      <c r="H16" s="82"/>
      <c r="I16" s="82"/>
      <c r="J16" s="82"/>
      <c r="K16" s="83"/>
      <c r="L16" s="84"/>
    </row>
    <row r="17" spans="2:12" s="87" customFormat="1" ht="7.5" customHeight="1" x14ac:dyDescent="0.2">
      <c r="B17" s="85"/>
      <c r="C17" s="85"/>
      <c r="D17" s="86"/>
      <c r="E17" s="86"/>
      <c r="F17" s="86"/>
      <c r="G17" s="86"/>
      <c r="H17" s="86"/>
      <c r="I17" s="86"/>
      <c r="J17" s="86"/>
      <c r="K17" s="85"/>
      <c r="L17" s="85"/>
    </row>
    <row r="18" spans="2:12" s="21" customFormat="1" ht="15" customHeight="1" x14ac:dyDescent="0.2">
      <c r="B18" s="141" t="s">
        <v>716</v>
      </c>
      <c r="C18" s="88"/>
      <c r="D18" s="88"/>
      <c r="E18" s="88"/>
      <c r="F18" s="88"/>
      <c r="G18" s="88"/>
      <c r="H18" s="88"/>
      <c r="I18" s="88"/>
      <c r="J18" s="88"/>
      <c r="K18" s="89"/>
    </row>
    <row r="19" spans="2:12" s="20" customFormat="1" ht="0.75" customHeight="1" x14ac:dyDescent="0.2">
      <c r="B19" s="22"/>
      <c r="C19" s="22"/>
      <c r="D19" s="22"/>
      <c r="E19" s="22"/>
      <c r="F19" s="22"/>
      <c r="G19" s="22"/>
      <c r="H19" s="22"/>
      <c r="I19" s="22"/>
      <c r="J19" s="22"/>
      <c r="K19" s="22"/>
    </row>
    <row r="20" spans="2:12" s="92" customFormat="1" ht="20.25" customHeight="1" x14ac:dyDescent="0.2">
      <c r="B20" s="90"/>
      <c r="C20" s="90"/>
      <c r="D20" s="142">
        <v>2013</v>
      </c>
      <c r="E20" s="142">
        <v>2014</v>
      </c>
      <c r="F20" s="142">
        <v>2015</v>
      </c>
      <c r="G20" s="142">
        <v>2016</v>
      </c>
      <c r="H20" s="142">
        <v>2017</v>
      </c>
      <c r="I20" s="142">
        <v>2018</v>
      </c>
      <c r="J20" s="142" t="s">
        <v>501</v>
      </c>
      <c r="K20" s="143"/>
      <c r="L20" s="21"/>
    </row>
    <row r="21" spans="2:12" s="20" customFormat="1" ht="0.75" customHeight="1" x14ac:dyDescent="0.2">
      <c r="D21" s="22"/>
      <c r="E21" s="22"/>
      <c r="F21" s="22"/>
      <c r="G21" s="22"/>
      <c r="H21" s="22"/>
      <c r="I21" s="22"/>
      <c r="J21" s="22"/>
      <c r="K21" s="22"/>
    </row>
    <row r="22" spans="2:12" ht="7.5" customHeight="1" x14ac:dyDescent="0.2">
      <c r="B22" s="93"/>
      <c r="C22" s="94"/>
      <c r="D22" s="95"/>
      <c r="E22" s="95"/>
      <c r="F22" s="95"/>
      <c r="G22" s="95"/>
      <c r="H22" s="95"/>
      <c r="I22" s="95"/>
      <c r="J22" s="95"/>
      <c r="K22" s="96"/>
      <c r="L22" s="84"/>
    </row>
    <row r="23" spans="2:12" s="87" customFormat="1" ht="17.25" customHeight="1" x14ac:dyDescent="0.2">
      <c r="B23" s="97"/>
      <c r="C23" s="147" t="s">
        <v>660</v>
      </c>
      <c r="D23" s="149">
        <v>6.78</v>
      </c>
      <c r="E23" s="149">
        <v>6.7439999999999998</v>
      </c>
      <c r="F23" s="149">
        <v>6.2469999999999999</v>
      </c>
      <c r="G23" s="149">
        <v>5.782</v>
      </c>
      <c r="H23" s="149">
        <v>6.8470000000000004</v>
      </c>
      <c r="I23" s="149">
        <v>6.8479999999999999</v>
      </c>
      <c r="J23" s="149">
        <v>6.82</v>
      </c>
      <c r="K23" s="85"/>
      <c r="L23" s="85"/>
    </row>
    <row r="24" spans="2:12" s="87" customFormat="1" ht="13.5" customHeight="1" x14ac:dyDescent="0.2">
      <c r="B24" s="97"/>
      <c r="C24" s="150" t="s">
        <v>661</v>
      </c>
      <c r="D24" s="151">
        <v>30.704000000000001</v>
      </c>
      <c r="E24" s="151">
        <v>30.512</v>
      </c>
      <c r="F24" s="151">
        <v>29.681000000000001</v>
      </c>
      <c r="G24" s="151">
        <v>28.815999999999999</v>
      </c>
      <c r="H24" s="151">
        <v>27.841000000000001</v>
      </c>
      <c r="I24" s="151">
        <v>26.483000000000001</v>
      </c>
      <c r="J24" s="151">
        <v>25.908811666666672</v>
      </c>
      <c r="K24" s="85"/>
      <c r="L24" s="85"/>
    </row>
    <row r="25" spans="2:12" s="87" customFormat="1" ht="13.5" customHeight="1" x14ac:dyDescent="0.2">
      <c r="B25" s="97"/>
      <c r="C25" s="147" t="s">
        <v>662</v>
      </c>
      <c r="D25" s="149">
        <v>28.010999999999999</v>
      </c>
      <c r="E25" s="149">
        <v>27.498000000000001</v>
      </c>
      <c r="F25" s="149">
        <v>24.856999999999999</v>
      </c>
      <c r="G25" s="149">
        <v>24.725000000000001</v>
      </c>
      <c r="H25" s="149">
        <v>24.338999999999999</v>
      </c>
      <c r="I25" s="149">
        <v>24.353999999999999</v>
      </c>
      <c r="J25" s="149">
        <v>24.780999999999999</v>
      </c>
      <c r="K25" s="85"/>
      <c r="L25" s="85"/>
    </row>
    <row r="26" spans="2:12" s="87" customFormat="1" ht="14.25" customHeight="1" x14ac:dyDescent="0.2">
      <c r="B26" s="97"/>
      <c r="C26" s="150" t="s">
        <v>77</v>
      </c>
      <c r="D26" s="151">
        <v>67.522000000000006</v>
      </c>
      <c r="E26" s="151">
        <v>65.897999999999996</v>
      </c>
      <c r="F26" s="151">
        <v>70.320999999999998</v>
      </c>
      <c r="G26" s="151">
        <v>70.507000000000005</v>
      </c>
      <c r="H26" s="151">
        <v>68.156999999999996</v>
      </c>
      <c r="I26" s="151">
        <v>70.298000000000002</v>
      </c>
      <c r="J26" s="151">
        <v>69.424000000000007</v>
      </c>
      <c r="K26" s="85"/>
      <c r="L26" s="85"/>
    </row>
    <row r="27" spans="2:12" s="87" customFormat="1" ht="13.5" customHeight="1" x14ac:dyDescent="0.2">
      <c r="B27" s="97"/>
      <c r="C27" s="147" t="s">
        <v>663</v>
      </c>
      <c r="D27" s="149">
        <v>15.781000000000001</v>
      </c>
      <c r="E27" s="149">
        <v>15.38</v>
      </c>
      <c r="F27" s="149">
        <v>15.143000000000001</v>
      </c>
      <c r="G27" s="149">
        <v>14.843999999999999</v>
      </c>
      <c r="H27" s="149">
        <v>14.8</v>
      </c>
      <c r="I27" s="149">
        <v>15.003</v>
      </c>
      <c r="J27" s="149">
        <v>15.07</v>
      </c>
      <c r="K27" s="85"/>
      <c r="L27" s="85"/>
    </row>
    <row r="28" spans="2:12" s="87" customFormat="1" ht="13.5" customHeight="1" x14ac:dyDescent="0.2">
      <c r="B28" s="97"/>
      <c r="C28" s="150" t="s">
        <v>664</v>
      </c>
      <c r="D28" s="151">
        <v>19.827000000000002</v>
      </c>
      <c r="E28" s="151">
        <v>20.222000000000001</v>
      </c>
      <c r="F28" s="151">
        <v>21.454000000000001</v>
      </c>
      <c r="G28" s="151">
        <v>22.704000000000001</v>
      </c>
      <c r="H28" s="151">
        <v>23.768999999999998</v>
      </c>
      <c r="I28" s="151">
        <v>24.66</v>
      </c>
      <c r="J28" s="151">
        <v>24.986999999999998</v>
      </c>
      <c r="K28" s="85"/>
      <c r="L28" s="85"/>
    </row>
    <row r="29" spans="2:12" s="87" customFormat="1" ht="13.5" customHeight="1" x14ac:dyDescent="0.2">
      <c r="B29" s="97"/>
      <c r="C29" s="147" t="s">
        <v>665</v>
      </c>
      <c r="D29" s="149">
        <v>18.093059999999998</v>
      </c>
      <c r="E29" s="149">
        <v>16.900555256482907</v>
      </c>
      <c r="F29" s="149">
        <v>17.245999999999999</v>
      </c>
      <c r="G29" s="149">
        <v>17.253</v>
      </c>
      <c r="H29" s="149">
        <v>16.739486599999999</v>
      </c>
      <c r="I29" s="149">
        <v>17.149999999999999</v>
      </c>
      <c r="J29" s="149">
        <v>17.972999999999999</v>
      </c>
      <c r="K29" s="85"/>
      <c r="L29" s="85"/>
    </row>
    <row r="30" spans="2:12" s="87" customFormat="1" ht="13.5" customHeight="1" x14ac:dyDescent="0.2">
      <c r="B30" s="97"/>
      <c r="C30" s="150" t="s">
        <v>666</v>
      </c>
      <c r="D30" s="151">
        <v>6.3410000000000002</v>
      </c>
      <c r="E30" s="151">
        <v>6.2850000000000001</v>
      </c>
      <c r="F30" s="151">
        <v>6.0449999999999999</v>
      </c>
      <c r="G30" s="151">
        <v>6.08</v>
      </c>
      <c r="H30" s="151">
        <v>6.0220000000000002</v>
      </c>
      <c r="I30" s="151">
        <v>6.2210000000000001</v>
      </c>
      <c r="J30" s="151">
        <v>6.2709999999999999</v>
      </c>
      <c r="K30" s="85"/>
      <c r="L30" s="85"/>
    </row>
    <row r="31" spans="2:12" s="87" customFormat="1" ht="13.5" customHeight="1" x14ac:dyDescent="0.2">
      <c r="B31" s="97"/>
      <c r="C31" s="147" t="s">
        <v>151</v>
      </c>
      <c r="D31" s="149">
        <v>213.11500000000001</v>
      </c>
      <c r="E31" s="149">
        <v>206.97781000000001</v>
      </c>
      <c r="F31" s="149">
        <v>204.77600000000001</v>
      </c>
      <c r="G31" s="149">
        <v>208.143</v>
      </c>
      <c r="H31" s="149">
        <v>208.208</v>
      </c>
      <c r="I31" s="149">
        <v>208.209</v>
      </c>
      <c r="J31" s="149">
        <v>207.84700000000001</v>
      </c>
      <c r="K31" s="85"/>
      <c r="L31" s="85"/>
    </row>
    <row r="32" spans="2:12" s="87" customFormat="1" ht="13.5" customHeight="1" x14ac:dyDescent="0.2">
      <c r="B32" s="97"/>
      <c r="C32" s="150" t="s">
        <v>667</v>
      </c>
      <c r="D32" s="151">
        <v>184.04400000000001</v>
      </c>
      <c r="E32" s="151">
        <v>178.8</v>
      </c>
      <c r="F32" s="151">
        <v>177.19499999999999</v>
      </c>
      <c r="G32" s="151">
        <v>177.863</v>
      </c>
      <c r="H32" s="151">
        <v>179.75899999999999</v>
      </c>
      <c r="I32" s="151">
        <v>181.499</v>
      </c>
      <c r="J32" s="151">
        <v>182.036</v>
      </c>
      <c r="K32" s="85"/>
      <c r="L32" s="85"/>
    </row>
    <row r="33" spans="2:12" s="87" customFormat="1" ht="13.5" customHeight="1" x14ac:dyDescent="0.2">
      <c r="B33" s="97"/>
      <c r="C33" s="147" t="s">
        <v>668</v>
      </c>
      <c r="D33" s="149">
        <v>110.447</v>
      </c>
      <c r="E33" s="149">
        <v>107.25700000000001</v>
      </c>
      <c r="F33" s="149">
        <v>104.419</v>
      </c>
      <c r="G33" s="149">
        <v>105.99</v>
      </c>
      <c r="H33" s="149">
        <v>104.586</v>
      </c>
      <c r="I33" s="149">
        <v>106.83799999999999</v>
      </c>
      <c r="J33" s="149">
        <v>107.593</v>
      </c>
      <c r="K33" s="85"/>
      <c r="L33" s="85"/>
    </row>
    <row r="34" spans="2:12" s="87" customFormat="1" ht="13.5" customHeight="1" x14ac:dyDescent="0.2">
      <c r="B34" s="97"/>
      <c r="C34" s="150" t="s">
        <v>669</v>
      </c>
      <c r="D34" s="151">
        <v>18.073</v>
      </c>
      <c r="E34" s="151">
        <v>17.478999999999999</v>
      </c>
      <c r="F34" s="151">
        <v>17.391999999999999</v>
      </c>
      <c r="G34" s="151">
        <v>17.893000000000001</v>
      </c>
      <c r="H34" s="151">
        <v>17.821999999999999</v>
      </c>
      <c r="I34" s="151">
        <v>18.734999999999999</v>
      </c>
      <c r="J34" s="151">
        <v>19.72</v>
      </c>
      <c r="K34" s="85"/>
      <c r="L34" s="85"/>
    </row>
    <row r="35" spans="2:12" s="87" customFormat="1" ht="13.5" customHeight="1" x14ac:dyDescent="0.2">
      <c r="B35" s="97"/>
      <c r="C35" s="147" t="s">
        <v>670</v>
      </c>
      <c r="D35" s="149">
        <v>188.87</v>
      </c>
      <c r="E35" s="149">
        <v>183.465</v>
      </c>
      <c r="F35" s="149">
        <v>178.42400000000001</v>
      </c>
      <c r="G35" s="149">
        <v>176.25700000000001</v>
      </c>
      <c r="H35" s="149">
        <v>174.613</v>
      </c>
      <c r="I35" s="149">
        <v>174.114</v>
      </c>
      <c r="J35" s="149">
        <v>178.142</v>
      </c>
      <c r="K35" s="85"/>
      <c r="L35" s="85"/>
    </row>
    <row r="36" spans="2:12" s="87" customFormat="1" ht="13.5" customHeight="1" x14ac:dyDescent="0.2">
      <c r="B36" s="97"/>
      <c r="C36" s="150" t="s">
        <v>709</v>
      </c>
      <c r="D36" s="151">
        <v>4.5979999999999999</v>
      </c>
      <c r="E36" s="151">
        <v>4.6459999999999999</v>
      </c>
      <c r="F36" s="151">
        <v>4.8319999999999999</v>
      </c>
      <c r="G36" s="151">
        <v>5.2190000000000003</v>
      </c>
      <c r="H36" s="151">
        <v>5.5469999999999997</v>
      </c>
      <c r="I36" s="151">
        <v>5.891</v>
      </c>
      <c r="J36" s="151">
        <v>6.3609999999999998</v>
      </c>
      <c r="K36" s="85"/>
      <c r="L36" s="85"/>
    </row>
    <row r="37" spans="2:12" s="87" customFormat="1" ht="13.5" customHeight="1" x14ac:dyDescent="0.2">
      <c r="B37" s="97"/>
      <c r="C37" s="147" t="s">
        <v>710</v>
      </c>
      <c r="D37" s="149">
        <v>8.4459999999999997</v>
      </c>
      <c r="E37" s="149">
        <v>8.5679999999999996</v>
      </c>
      <c r="F37" s="149">
        <v>11.765000000000001</v>
      </c>
      <c r="G37" s="149">
        <v>11.76</v>
      </c>
      <c r="H37" s="149">
        <v>13.477</v>
      </c>
      <c r="I37" s="149">
        <v>14.295</v>
      </c>
      <c r="J37" s="149">
        <v>15.669</v>
      </c>
      <c r="K37" s="85"/>
      <c r="L37" s="85"/>
    </row>
    <row r="38" spans="2:12" s="87" customFormat="1" ht="13.5" customHeight="1" x14ac:dyDescent="0.2">
      <c r="B38" s="97"/>
      <c r="C38" s="150" t="s">
        <v>272</v>
      </c>
      <c r="D38" s="151">
        <v>0.88200000000000001</v>
      </c>
      <c r="E38" s="151">
        <v>0.82099999999999995</v>
      </c>
      <c r="F38" s="151">
        <v>0.77400000000000002</v>
      </c>
      <c r="G38" s="151">
        <v>0.78</v>
      </c>
      <c r="H38" s="151">
        <v>0.82399999999999995</v>
      </c>
      <c r="I38" s="151">
        <v>0.86699999999999999</v>
      </c>
      <c r="J38" s="151">
        <v>0.85099999999999998</v>
      </c>
      <c r="K38" s="85"/>
      <c r="L38" s="85"/>
    </row>
    <row r="39" spans="2:12" s="87" customFormat="1" ht="13.5" customHeight="1" x14ac:dyDescent="0.2">
      <c r="B39" s="97"/>
      <c r="C39" s="147" t="s">
        <v>673</v>
      </c>
      <c r="D39" s="149">
        <v>1.8540000000000001</v>
      </c>
      <c r="E39" s="149">
        <v>1.855</v>
      </c>
      <c r="F39" s="149">
        <v>1.712</v>
      </c>
      <c r="G39" s="149">
        <v>1.4570000000000001</v>
      </c>
      <c r="H39" s="149">
        <v>1.5129999999999999</v>
      </c>
      <c r="I39" s="149">
        <v>1.5049999999999999</v>
      </c>
      <c r="J39" s="149">
        <v>1.5429999999999999</v>
      </c>
      <c r="K39" s="85"/>
      <c r="L39" s="85"/>
    </row>
    <row r="40" spans="2:12" s="87" customFormat="1" ht="13.5" customHeight="1" x14ac:dyDescent="0.2">
      <c r="B40" s="97"/>
      <c r="C40" s="150" t="s">
        <v>674</v>
      </c>
      <c r="D40" s="151">
        <v>42.167999999999999</v>
      </c>
      <c r="E40" s="151">
        <v>41.218000000000004</v>
      </c>
      <c r="F40" s="151">
        <v>40.63326</v>
      </c>
      <c r="G40" s="151">
        <v>40.041629999999998</v>
      </c>
      <c r="H40" s="151">
        <v>39.453000000000003</v>
      </c>
      <c r="I40" s="151">
        <v>39.338000000000001</v>
      </c>
      <c r="J40" s="151">
        <v>41.692</v>
      </c>
      <c r="K40" s="85"/>
      <c r="L40" s="85"/>
    </row>
    <row r="41" spans="2:12" s="87" customFormat="1" ht="13.5" customHeight="1" x14ac:dyDescent="0.2">
      <c r="B41" s="97"/>
      <c r="C41" s="147" t="s">
        <v>675</v>
      </c>
      <c r="D41" s="149">
        <v>19.931999999999999</v>
      </c>
      <c r="E41" s="149">
        <v>20.981000000000002</v>
      </c>
      <c r="F41" s="149">
        <v>20.946000000000002</v>
      </c>
      <c r="G41" s="149">
        <v>20.466999999999999</v>
      </c>
      <c r="H41" s="149">
        <v>20.225000000000001</v>
      </c>
      <c r="I41" s="149">
        <v>20.22</v>
      </c>
      <c r="J41" s="149">
        <v>20.67</v>
      </c>
      <c r="K41" s="85"/>
      <c r="L41" s="85"/>
    </row>
    <row r="42" spans="2:12" s="87" customFormat="1" ht="13.5" customHeight="1" x14ac:dyDescent="0.2">
      <c r="B42" s="97"/>
      <c r="C42" s="150" t="s">
        <v>711</v>
      </c>
      <c r="D42" s="151">
        <v>99.989000000000004</v>
      </c>
      <c r="E42" s="151">
        <v>99.01</v>
      </c>
      <c r="F42" s="151">
        <v>98.897999999999996</v>
      </c>
      <c r="G42" s="151">
        <v>101.586</v>
      </c>
      <c r="H42" s="151">
        <v>105.261</v>
      </c>
      <c r="I42" s="151">
        <v>109.53700000000001</v>
      </c>
      <c r="J42" s="151">
        <v>118.5</v>
      </c>
      <c r="K42" s="85"/>
      <c r="L42" s="85"/>
    </row>
    <row r="43" spans="2:12" s="87" customFormat="1" ht="13.5" customHeight="1" x14ac:dyDescent="0.2">
      <c r="B43" s="97"/>
      <c r="C43" s="147" t="s">
        <v>332</v>
      </c>
      <c r="D43" s="149">
        <v>32.700000000000003</v>
      </c>
      <c r="E43" s="149">
        <v>30.706</v>
      </c>
      <c r="F43" s="149">
        <v>28.288</v>
      </c>
      <c r="G43" s="149">
        <v>29.79</v>
      </c>
      <c r="H43" s="149">
        <v>27.760999999999999</v>
      </c>
      <c r="I43" s="149">
        <v>26.864000000000001</v>
      </c>
      <c r="J43" s="149">
        <v>28.620999999999999</v>
      </c>
      <c r="K43" s="85"/>
      <c r="L43" s="85"/>
    </row>
    <row r="44" spans="2:12" s="87" customFormat="1" ht="13.5" customHeight="1" x14ac:dyDescent="0.2">
      <c r="B44" s="97"/>
      <c r="C44" s="150" t="s">
        <v>712</v>
      </c>
      <c r="D44" s="151">
        <v>66.19</v>
      </c>
      <c r="E44" s="151">
        <v>65.11</v>
      </c>
      <c r="F44" s="151">
        <v>64.451999999999998</v>
      </c>
      <c r="G44" s="151">
        <v>63.353000000000002</v>
      </c>
      <c r="H44" s="151">
        <v>61.642000000000003</v>
      </c>
      <c r="I44" s="151">
        <v>61.451000000000001</v>
      </c>
      <c r="J44" s="151">
        <v>73.087999999999994</v>
      </c>
      <c r="K44" s="85"/>
      <c r="L44" s="85"/>
    </row>
    <row r="45" spans="2:12" s="87" customFormat="1" ht="13.5" customHeight="1" x14ac:dyDescent="0.2">
      <c r="B45" s="97"/>
      <c r="C45" s="147" t="s">
        <v>678</v>
      </c>
      <c r="D45" s="149">
        <v>12.284000000000001</v>
      </c>
      <c r="E45" s="149">
        <v>12.420999999999999</v>
      </c>
      <c r="F45" s="149">
        <v>12.442</v>
      </c>
      <c r="G45" s="149">
        <v>12.167999999999999</v>
      </c>
      <c r="H45" s="149">
        <v>11.901999999999999</v>
      </c>
      <c r="I45" s="149">
        <v>11.68</v>
      </c>
      <c r="J45" s="149">
        <v>11.686999999999999</v>
      </c>
      <c r="K45" s="85"/>
      <c r="L45" s="85"/>
    </row>
    <row r="46" spans="2:12" s="87" customFormat="1" ht="13.5" customHeight="1" x14ac:dyDescent="0.2">
      <c r="B46" s="97"/>
      <c r="C46" s="150" t="s">
        <v>679</v>
      </c>
      <c r="D46" s="151">
        <v>6.9470000000000001</v>
      </c>
      <c r="E46" s="151">
        <v>6.7640000000000002</v>
      </c>
      <c r="F46" s="151">
        <v>6.6280000000000001</v>
      </c>
      <c r="G46" s="151">
        <v>6.5129999999999999</v>
      </c>
      <c r="H46" s="151">
        <v>6.3419999999999996</v>
      </c>
      <c r="I46" s="151">
        <v>6.2080000000000002</v>
      </c>
      <c r="J46" s="151">
        <v>6.2569999999999997</v>
      </c>
      <c r="K46" s="85"/>
      <c r="L46" s="85"/>
    </row>
    <row r="47" spans="2:12" s="87" customFormat="1" ht="13.5" customHeight="1" x14ac:dyDescent="0.2">
      <c r="B47" s="97"/>
      <c r="C47" s="147" t="s">
        <v>680</v>
      </c>
      <c r="D47" s="149">
        <v>121.80560644868301</v>
      </c>
      <c r="E47" s="149">
        <v>121.84758910081743</v>
      </c>
      <c r="F47" s="149">
        <v>121.607</v>
      </c>
      <c r="G47" s="149">
        <v>121.02</v>
      </c>
      <c r="H47" s="149">
        <v>117.72199999999999</v>
      </c>
      <c r="I47" s="149">
        <v>117.352</v>
      </c>
      <c r="J47" s="149">
        <v>120.97</v>
      </c>
      <c r="K47" s="85"/>
      <c r="L47" s="85"/>
    </row>
    <row r="48" spans="2:12" s="87" customFormat="1" ht="13.5" customHeight="1" x14ac:dyDescent="0.2">
      <c r="B48" s="97"/>
      <c r="C48" s="150" t="s">
        <v>681</v>
      </c>
      <c r="D48" s="151">
        <v>426.56799999999998</v>
      </c>
      <c r="E48" s="151">
        <v>426.56799999999998</v>
      </c>
      <c r="F48" s="151">
        <v>384.83499999999998</v>
      </c>
      <c r="G48" s="151">
        <v>359.27300000000002</v>
      </c>
      <c r="H48" s="151">
        <v>416.702</v>
      </c>
      <c r="I48" s="151">
        <v>444.28899999999999</v>
      </c>
      <c r="J48" s="151">
        <v>435.45699999999999</v>
      </c>
      <c r="K48" s="85"/>
      <c r="L48" s="85"/>
    </row>
    <row r="49" spans="2:12" s="87" customFormat="1" ht="13.5" customHeight="1" x14ac:dyDescent="0.2">
      <c r="B49" s="97"/>
      <c r="C49" s="147" t="s">
        <v>682</v>
      </c>
      <c r="D49" s="149">
        <v>179.43</v>
      </c>
      <c r="E49" s="149">
        <v>168.68</v>
      </c>
      <c r="F49" s="149">
        <v>141.38999999999999</v>
      </c>
      <c r="G49" s="149">
        <v>139.47999999999999</v>
      </c>
      <c r="H49" s="149">
        <v>156.74</v>
      </c>
      <c r="I49" s="149">
        <v>157.1</v>
      </c>
      <c r="J49" s="149">
        <v>153.34</v>
      </c>
      <c r="K49" s="85"/>
      <c r="L49" s="85"/>
    </row>
    <row r="50" spans="2:12" s="87" customFormat="1" ht="14.25" customHeight="1" x14ac:dyDescent="0.2">
      <c r="B50" s="97"/>
      <c r="C50" s="150" t="s">
        <v>683</v>
      </c>
      <c r="D50" s="151">
        <v>1382.345</v>
      </c>
      <c r="E50" s="151">
        <v>1338.184</v>
      </c>
      <c r="F50" s="151">
        <v>1314.11</v>
      </c>
      <c r="G50" s="151">
        <v>1301.444</v>
      </c>
      <c r="H50" s="151">
        <v>1307.49</v>
      </c>
      <c r="I50" s="151">
        <v>1322.5</v>
      </c>
      <c r="J50" s="151">
        <v>1338.1</v>
      </c>
      <c r="K50" s="85"/>
      <c r="L50" s="85"/>
    </row>
    <row r="51" spans="2:12" s="87" customFormat="1" ht="17.25" customHeight="1" x14ac:dyDescent="0.2">
      <c r="B51" s="144" t="s">
        <v>684</v>
      </c>
      <c r="C51" s="152"/>
      <c r="D51" s="250">
        <v>1929.547666448683</v>
      </c>
      <c r="E51" s="250">
        <v>1890.7589543573004</v>
      </c>
      <c r="F51" s="250">
        <v>1810.6902599999999</v>
      </c>
      <c r="G51" s="250">
        <v>1788.30763</v>
      </c>
      <c r="H51" s="250">
        <v>1858.6134866000002</v>
      </c>
      <c r="I51" s="250">
        <v>1897.009</v>
      </c>
      <c r="J51" s="250">
        <v>1921.2788116666663</v>
      </c>
      <c r="K51" s="146"/>
      <c r="L51" s="85"/>
    </row>
    <row r="52" spans="2:12" s="87" customFormat="1" ht="17.25" customHeight="1" x14ac:dyDescent="0.2">
      <c r="B52" s="144" t="s">
        <v>685</v>
      </c>
      <c r="C52" s="153"/>
      <c r="D52" s="250">
        <v>3311.892666448683</v>
      </c>
      <c r="E52" s="250">
        <v>3228.9429543573001</v>
      </c>
      <c r="F52" s="250">
        <v>3124.8002599999995</v>
      </c>
      <c r="G52" s="250">
        <v>3089.7516300000002</v>
      </c>
      <c r="H52" s="250">
        <v>3166.1034866</v>
      </c>
      <c r="I52" s="250">
        <v>3219.509</v>
      </c>
      <c r="J52" s="250">
        <v>3259.3788116666665</v>
      </c>
      <c r="K52" s="146"/>
      <c r="L52" s="85"/>
    </row>
    <row r="53" spans="2:12" s="139" customFormat="1" ht="6.75" customHeight="1" x14ac:dyDescent="0.2">
      <c r="B53" s="134"/>
      <c r="C53" s="135"/>
      <c r="D53" s="137"/>
      <c r="E53" s="137"/>
      <c r="F53" s="137"/>
      <c r="G53" s="137"/>
      <c r="H53" s="137"/>
      <c r="I53" s="137"/>
      <c r="J53" s="137"/>
      <c r="K53" s="138"/>
      <c r="L53" s="138"/>
    </row>
    <row r="54" spans="2:12" s="21" customFormat="1" ht="4.5" customHeight="1" x14ac:dyDescent="0.2">
      <c r="B54" s="102"/>
      <c r="C54" s="102"/>
      <c r="D54" s="102"/>
      <c r="E54" s="102"/>
      <c r="F54" s="102"/>
      <c r="G54" s="102"/>
      <c r="H54" s="102"/>
      <c r="I54" s="102"/>
      <c r="J54" s="102"/>
    </row>
    <row r="55" spans="2:12" s="20" customFormat="1" ht="0.75" customHeight="1" x14ac:dyDescent="0.2">
      <c r="B55" s="22"/>
      <c r="C55" s="22"/>
      <c r="D55" s="22"/>
      <c r="E55" s="22"/>
      <c r="F55" s="22"/>
      <c r="G55" s="22"/>
      <c r="H55" s="22"/>
      <c r="I55" s="22"/>
      <c r="J55" s="22"/>
      <c r="K55" s="22"/>
    </row>
    <row r="56" spans="2:12" ht="20.25" customHeight="1" x14ac:dyDescent="0.2">
      <c r="C56" s="513" t="s">
        <v>704</v>
      </c>
      <c r="D56" s="513"/>
      <c r="E56" s="513"/>
      <c r="F56" s="513"/>
      <c r="G56" s="513"/>
      <c r="H56" s="513"/>
      <c r="I56" s="513"/>
      <c r="J56" s="513"/>
      <c r="K56" s="356"/>
      <c r="L56" s="84"/>
    </row>
    <row r="57" spans="2:12" ht="18" customHeight="1" x14ac:dyDescent="0.2">
      <c r="B57" s="69"/>
      <c r="C57" s="69"/>
      <c r="D57" s="69"/>
      <c r="E57" s="69"/>
      <c r="F57" s="69"/>
      <c r="G57" s="69"/>
      <c r="H57" s="69"/>
      <c r="I57" s="69"/>
      <c r="J57" s="69"/>
      <c r="K57" s="84"/>
      <c r="L57" s="84"/>
    </row>
    <row r="58" spans="2:12" ht="9.75" customHeight="1" x14ac:dyDescent="0.2">
      <c r="B58" s="69"/>
      <c r="C58" s="69"/>
      <c r="D58" s="69"/>
      <c r="E58" s="69"/>
      <c r="F58" s="69"/>
      <c r="G58" s="69"/>
      <c r="H58" s="69"/>
      <c r="I58" s="69"/>
      <c r="J58" s="69"/>
      <c r="K58" s="84"/>
      <c r="L58" s="84"/>
    </row>
    <row r="59" spans="2:12" ht="9.75" customHeight="1" x14ac:dyDescent="0.2">
      <c r="B59" s="69"/>
      <c r="C59" s="69"/>
      <c r="D59" s="69"/>
      <c r="E59" s="69"/>
      <c r="F59" s="69"/>
      <c r="G59" s="69"/>
      <c r="H59" s="69"/>
      <c r="I59" s="69"/>
      <c r="J59" s="69"/>
      <c r="K59" s="84"/>
      <c r="L59" s="84"/>
    </row>
    <row r="60" spans="2:12" ht="9.75" customHeight="1" x14ac:dyDescent="0.2">
      <c r="B60" s="69"/>
      <c r="C60" s="69"/>
      <c r="D60" s="69"/>
      <c r="E60" s="69"/>
      <c r="F60" s="69"/>
      <c r="G60" s="69"/>
      <c r="H60" s="69"/>
      <c r="I60" s="69"/>
      <c r="J60" s="69"/>
      <c r="K60" s="84"/>
      <c r="L60" s="84"/>
    </row>
    <row r="61" spans="2:12" ht="9.75" customHeight="1" x14ac:dyDescent="0.2">
      <c r="B61" s="69"/>
      <c r="C61" s="69"/>
      <c r="D61" s="69"/>
      <c r="E61" s="69"/>
      <c r="F61" s="69"/>
      <c r="G61" s="69"/>
      <c r="H61" s="69"/>
      <c r="I61" s="69"/>
      <c r="J61" s="69"/>
      <c r="K61" s="84"/>
      <c r="L61" s="84"/>
    </row>
    <row r="62" spans="2:12" ht="9.75" customHeight="1" x14ac:dyDescent="0.2">
      <c r="B62" s="69"/>
      <c r="C62" s="72"/>
      <c r="D62" s="69"/>
      <c r="E62" s="69"/>
      <c r="F62" s="69"/>
      <c r="G62" s="69"/>
      <c r="H62" s="69"/>
      <c r="I62" s="69"/>
      <c r="J62" s="69"/>
      <c r="K62" s="84"/>
      <c r="L62" s="84"/>
    </row>
    <row r="63" spans="2:12" ht="9.75" customHeight="1" x14ac:dyDescent="0.2">
      <c r="B63" s="69"/>
      <c r="C63" s="69"/>
      <c r="D63" s="69"/>
      <c r="E63" s="69"/>
      <c r="F63" s="69"/>
      <c r="G63" s="69"/>
      <c r="H63" s="69"/>
      <c r="I63" s="69"/>
      <c r="J63" s="69"/>
      <c r="K63" s="84"/>
      <c r="L63" s="84"/>
    </row>
    <row r="64" spans="2:12" ht="9.75" customHeight="1" x14ac:dyDescent="0.2">
      <c r="B64" s="69"/>
      <c r="C64" s="69"/>
      <c r="D64" s="69"/>
      <c r="E64" s="69"/>
      <c r="F64" s="69"/>
      <c r="G64" s="69"/>
      <c r="H64" s="69"/>
      <c r="I64" s="69"/>
      <c r="J64" s="69"/>
      <c r="K64" s="84"/>
      <c r="L64" s="84"/>
    </row>
    <row r="65" spans="2:12" ht="9.75" customHeight="1" x14ac:dyDescent="0.2">
      <c r="B65" s="69"/>
      <c r="C65" s="69"/>
      <c r="D65" s="69"/>
      <c r="E65" s="69"/>
      <c r="F65" s="69"/>
      <c r="G65" s="69"/>
      <c r="H65" s="69"/>
      <c r="I65" s="69"/>
      <c r="J65" s="69"/>
      <c r="K65" s="84"/>
      <c r="L65" s="84"/>
    </row>
    <row r="66" spans="2:12" ht="9.75" customHeight="1" x14ac:dyDescent="0.2">
      <c r="B66" s="69"/>
      <c r="C66" s="69"/>
      <c r="D66" s="69"/>
      <c r="E66" s="69"/>
      <c r="F66" s="69"/>
      <c r="G66" s="69"/>
      <c r="H66" s="69"/>
      <c r="I66" s="69"/>
      <c r="J66" s="69"/>
      <c r="K66" s="84"/>
      <c r="L66" s="84"/>
    </row>
    <row r="67" spans="2:12" ht="9.75" customHeight="1" x14ac:dyDescent="0.2">
      <c r="B67" s="69"/>
      <c r="C67" s="69"/>
      <c r="D67" s="69"/>
      <c r="E67" s="69"/>
      <c r="F67" s="69"/>
      <c r="G67" s="69"/>
      <c r="H67" s="69"/>
      <c r="I67" s="69"/>
      <c r="J67" s="69"/>
      <c r="K67" s="84"/>
      <c r="L67" s="84"/>
    </row>
    <row r="68" spans="2:12" ht="9.75" customHeight="1" x14ac:dyDescent="0.2">
      <c r="B68" s="69"/>
      <c r="C68" s="69"/>
      <c r="D68" s="69"/>
      <c r="E68" s="69"/>
      <c r="F68" s="69"/>
      <c r="G68" s="69"/>
      <c r="H68" s="69"/>
      <c r="I68" s="69"/>
      <c r="J68" s="69"/>
      <c r="K68" s="84"/>
      <c r="L68" s="84"/>
    </row>
    <row r="69" spans="2:12" ht="9.75" customHeight="1" x14ac:dyDescent="0.2">
      <c r="B69" s="69"/>
      <c r="C69" s="69"/>
      <c r="D69" s="69"/>
      <c r="E69" s="69"/>
      <c r="F69" s="69"/>
      <c r="G69" s="69"/>
      <c r="H69" s="69"/>
      <c r="I69" s="69"/>
      <c r="J69" s="69"/>
      <c r="K69" s="84"/>
      <c r="L69" s="84"/>
    </row>
    <row r="70" spans="2:12" ht="14.25" customHeight="1" x14ac:dyDescent="0.3">
      <c r="B70" s="111" t="s">
        <v>717</v>
      </c>
      <c r="C70" s="112"/>
      <c r="D70" s="112"/>
      <c r="E70" s="112"/>
      <c r="F70" s="112"/>
      <c r="G70" s="112"/>
      <c r="H70" s="112"/>
      <c r="I70" s="112"/>
      <c r="J70" s="112"/>
      <c r="K70" s="112"/>
      <c r="L70" s="84"/>
    </row>
    <row r="71" spans="2:12" ht="6.75" customHeight="1" x14ac:dyDescent="0.2"/>
  </sheetData>
  <mergeCells count="1">
    <mergeCell ref="C56:J56"/>
  </mergeCells>
  <printOptions horizontalCentered="1" verticalCentered="1"/>
  <pageMargins left="0" right="0" top="0" bottom="0" header="0" footer="0"/>
  <pageSetup paperSize="9"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Q77"/>
  <sheetViews>
    <sheetView showGridLines="0" view="pageBreakPreview" zoomScale="130" zoomScaleNormal="100" zoomScaleSheetLayoutView="130" workbookViewId="0"/>
  </sheetViews>
  <sheetFormatPr defaultRowHeight="11.25" x14ac:dyDescent="0.2"/>
  <cols>
    <col min="1" max="1" width="9.140625" style="78"/>
    <col min="2" max="2" width="4.5703125" style="78" customWidth="1"/>
    <col min="3" max="3" width="19.42578125" style="78" customWidth="1"/>
    <col min="4" max="10" width="8.28515625" style="78" customWidth="1"/>
    <col min="11" max="11" width="3.85546875" style="78" customWidth="1"/>
    <col min="12" max="16384" width="9.140625" style="78"/>
  </cols>
  <sheetData>
    <row r="1" spans="2:17" ht="10.5" customHeight="1" x14ac:dyDescent="0.2">
      <c r="B1" s="75"/>
      <c r="C1" s="75"/>
      <c r="D1" s="76"/>
      <c r="E1" s="76"/>
      <c r="F1" s="76"/>
      <c r="G1" s="76"/>
      <c r="H1" s="76"/>
      <c r="I1" s="76"/>
      <c r="J1" s="77"/>
    </row>
    <row r="2" spans="2:17" s="21" customFormat="1" ht="7.5" customHeight="1" x14ac:dyDescent="0.2">
      <c r="B2" s="79"/>
      <c r="C2" s="79"/>
      <c r="D2" s="79"/>
      <c r="E2" s="79"/>
      <c r="F2" s="79"/>
      <c r="G2" s="79"/>
      <c r="H2" s="79"/>
      <c r="I2" s="79"/>
      <c r="J2" s="79"/>
      <c r="K2" s="79"/>
    </row>
    <row r="3" spans="2:17" s="20" customFormat="1" ht="0.75" customHeight="1" x14ac:dyDescent="0.2">
      <c r="B3" s="22"/>
      <c r="C3" s="22"/>
      <c r="D3" s="22"/>
      <c r="E3" s="22"/>
      <c r="F3" s="22"/>
      <c r="G3" s="22"/>
      <c r="H3" s="22"/>
      <c r="I3" s="22"/>
      <c r="J3" s="22"/>
      <c r="K3" s="22"/>
    </row>
    <row r="4" spans="2:17" ht="18.75" customHeight="1" x14ac:dyDescent="0.25">
      <c r="B4" s="80" t="s">
        <v>718</v>
      </c>
      <c r="C4" s="80"/>
      <c r="D4" s="80"/>
      <c r="E4" s="80"/>
      <c r="F4" s="80"/>
      <c r="G4" s="80"/>
      <c r="H4" s="80"/>
      <c r="I4" s="80"/>
      <c r="J4" s="80"/>
      <c r="K4" s="80"/>
      <c r="L4" s="84"/>
    </row>
    <row r="5" spans="2:17" s="87" customFormat="1" ht="10.5" customHeight="1" x14ac:dyDescent="0.2">
      <c r="B5" s="85"/>
      <c r="C5" s="85"/>
      <c r="D5" s="86"/>
      <c r="E5" s="86"/>
      <c r="F5" s="86"/>
      <c r="G5" s="86"/>
      <c r="H5" s="86"/>
      <c r="I5" s="86"/>
      <c r="J5" s="86"/>
      <c r="K5" s="85"/>
      <c r="L5" s="85"/>
    </row>
    <row r="6" spans="2:17" s="21" customFormat="1" ht="12" customHeight="1" x14ac:dyDescent="0.2">
      <c r="B6" s="88" t="s">
        <v>719</v>
      </c>
      <c r="C6" s="88"/>
      <c r="D6" s="88"/>
      <c r="E6" s="88"/>
      <c r="F6" s="88"/>
      <c r="G6" s="88"/>
      <c r="H6" s="88"/>
      <c r="I6" s="88"/>
      <c r="J6" s="88"/>
      <c r="K6" s="88"/>
    </row>
    <row r="7" spans="2:17" s="20" customFormat="1" ht="0.75" customHeight="1" x14ac:dyDescent="0.2">
      <c r="B7" s="22"/>
      <c r="C7" s="22"/>
      <c r="D7" s="22"/>
      <c r="E7" s="22"/>
      <c r="F7" s="22"/>
      <c r="G7" s="22"/>
      <c r="H7" s="22"/>
      <c r="I7" s="22"/>
      <c r="J7" s="22"/>
      <c r="K7" s="22"/>
    </row>
    <row r="8" spans="2:17" s="92" customFormat="1" ht="18.75" customHeight="1" x14ac:dyDescent="0.2">
      <c r="B8" s="21"/>
      <c r="C8" s="21"/>
      <c r="D8" s="91">
        <v>2013</v>
      </c>
      <c r="E8" s="91">
        <v>2014</v>
      </c>
      <c r="F8" s="91">
        <v>2015</v>
      </c>
      <c r="G8" s="91">
        <v>2016</v>
      </c>
      <c r="H8" s="91">
        <v>2017</v>
      </c>
      <c r="I8" s="91">
        <v>2018</v>
      </c>
      <c r="J8" s="91" t="s">
        <v>501</v>
      </c>
      <c r="K8" s="90"/>
      <c r="L8" s="21"/>
      <c r="O8" s="91"/>
      <c r="P8" s="91"/>
      <c r="Q8" s="91"/>
    </row>
    <row r="9" spans="2:17" s="20" customFormat="1" ht="0.75" customHeight="1" x14ac:dyDescent="0.2">
      <c r="D9" s="22"/>
      <c r="E9" s="22"/>
      <c r="F9" s="22"/>
      <c r="G9" s="22"/>
      <c r="H9" s="22"/>
      <c r="I9" s="22"/>
      <c r="J9" s="22"/>
      <c r="K9" s="22"/>
    </row>
    <row r="10" spans="2:17" ht="18.75" customHeight="1" x14ac:dyDescent="0.2">
      <c r="B10" s="93" t="s">
        <v>720</v>
      </c>
      <c r="C10" s="94"/>
      <c r="D10" s="95"/>
      <c r="E10" s="95"/>
      <c r="F10" s="95"/>
      <c r="G10" s="95"/>
      <c r="H10" s="95"/>
      <c r="I10" s="95"/>
      <c r="J10" s="95"/>
      <c r="K10" s="96"/>
      <c r="L10" s="91"/>
      <c r="M10" s="91"/>
      <c r="N10" s="91"/>
    </row>
    <row r="11" spans="2:17" s="87" customFormat="1" ht="15" customHeight="1" x14ac:dyDescent="0.2">
      <c r="B11" s="117"/>
      <c r="C11" s="71" t="s">
        <v>660</v>
      </c>
      <c r="D11" s="118">
        <v>16.286020310023755</v>
      </c>
      <c r="E11" s="118">
        <v>16.649791053904554</v>
      </c>
      <c r="F11" s="118">
        <v>8.9214049596245388</v>
      </c>
      <c r="G11" s="118">
        <v>8.0093718521857014</v>
      </c>
      <c r="H11" s="118">
        <v>6.9582750608637571</v>
      </c>
      <c r="I11" s="118">
        <v>9.4159998071046367</v>
      </c>
      <c r="J11" s="118">
        <v>14.424713134594066</v>
      </c>
      <c r="K11" s="85"/>
      <c r="L11" s="325"/>
      <c r="M11" s="119"/>
      <c r="N11" s="119"/>
    </row>
    <row r="12" spans="2:17" s="87" customFormat="1" ht="10.5" customHeight="1" x14ac:dyDescent="0.2">
      <c r="B12" s="120"/>
      <c r="C12" s="70" t="s">
        <v>661</v>
      </c>
      <c r="D12" s="121">
        <v>2.8438466475533195</v>
      </c>
      <c r="E12" s="121">
        <v>3.5154915483996874</v>
      </c>
      <c r="F12" s="121">
        <v>3.4363728060811809</v>
      </c>
      <c r="G12" s="121">
        <v>4.7217679671161559</v>
      </c>
      <c r="H12" s="121">
        <v>6.5154042874636913</v>
      </c>
      <c r="I12" s="121">
        <v>10.154148463285772</v>
      </c>
      <c r="J12" s="121">
        <v>10.78268324320206</v>
      </c>
      <c r="K12" s="85"/>
      <c r="L12" s="325"/>
      <c r="M12" s="119"/>
      <c r="N12" s="119"/>
    </row>
    <row r="13" spans="2:17" s="87" customFormat="1" ht="10.5" customHeight="1" x14ac:dyDescent="0.2">
      <c r="B13" s="120"/>
      <c r="C13" s="71" t="s">
        <v>662</v>
      </c>
      <c r="D13" s="118">
        <v>4.5165624957685884</v>
      </c>
      <c r="E13" s="118">
        <v>1.0275578746689022</v>
      </c>
      <c r="F13" s="118">
        <v>3.4716710588415549</v>
      </c>
      <c r="G13" s="118">
        <v>9.150331066696145</v>
      </c>
      <c r="H13" s="118">
        <v>8.0958278612053469</v>
      </c>
      <c r="I13" s="118">
        <v>9.6465742161149866</v>
      </c>
      <c r="J13" s="118">
        <v>58.969933839126142</v>
      </c>
      <c r="K13" s="85"/>
      <c r="L13" s="325"/>
      <c r="M13" s="119"/>
      <c r="N13" s="119"/>
    </row>
    <row r="14" spans="2:17" s="87" customFormat="1" ht="10.5" customHeight="1" x14ac:dyDescent="0.2">
      <c r="B14" s="120"/>
      <c r="C14" s="70" t="s">
        <v>77</v>
      </c>
      <c r="D14" s="121">
        <v>11.159732424642014</v>
      </c>
      <c r="E14" s="121">
        <v>13.02957234601794</v>
      </c>
      <c r="F14" s="121">
        <v>10.471513975706527</v>
      </c>
      <c r="G14" s="121">
        <v>10.610178998992197</v>
      </c>
      <c r="H14" s="121">
        <v>10.695080234549415</v>
      </c>
      <c r="I14" s="121">
        <v>11.94202450560385</v>
      </c>
      <c r="J14" s="121">
        <v>13.335177930109039</v>
      </c>
      <c r="K14" s="85"/>
      <c r="L14" s="325"/>
      <c r="M14" s="119"/>
      <c r="N14" s="119"/>
    </row>
    <row r="15" spans="2:17" s="87" customFormat="1" ht="10.5" customHeight="1" x14ac:dyDescent="0.2">
      <c r="B15" s="120"/>
      <c r="C15" s="71" t="s">
        <v>663</v>
      </c>
      <c r="D15" s="118">
        <v>10.719556622845229</v>
      </c>
      <c r="E15" s="118">
        <v>5.5586028004219123</v>
      </c>
      <c r="F15" s="118">
        <v>8.0111094609557938</v>
      </c>
      <c r="G15" s="118">
        <v>7.5125181722343326</v>
      </c>
      <c r="H15" s="118">
        <v>5.6878529050713285</v>
      </c>
      <c r="I15" s="118">
        <v>3.3718110536887544</v>
      </c>
      <c r="J15" s="490">
        <v>6.733502917851264</v>
      </c>
      <c r="K15" s="85"/>
      <c r="L15" s="325"/>
      <c r="M15" s="119"/>
      <c r="N15" s="483"/>
    </row>
    <row r="16" spans="2:17" s="87" customFormat="1" ht="10.5" customHeight="1" x14ac:dyDescent="0.2">
      <c r="B16" s="120"/>
      <c r="C16" s="70" t="s">
        <v>664</v>
      </c>
      <c r="D16" s="121">
        <v>9.4944994323202003</v>
      </c>
      <c r="E16" s="121">
        <v>6.5318341646434215</v>
      </c>
      <c r="F16" s="121">
        <v>11.754427170679106</v>
      </c>
      <c r="G16" s="121">
        <v>6.6950264383333389</v>
      </c>
      <c r="H16" s="121">
        <v>11.54626117107451</v>
      </c>
      <c r="I16" s="121">
        <v>11.164413647415154</v>
      </c>
      <c r="J16" s="121">
        <v>14.418325945273786</v>
      </c>
      <c r="K16" s="85"/>
      <c r="L16" s="325"/>
      <c r="M16" s="119"/>
      <c r="N16" s="119"/>
    </row>
    <row r="17" spans="2:14" s="87" customFormat="1" ht="10.5" customHeight="1" x14ac:dyDescent="0.2">
      <c r="B17" s="120"/>
      <c r="C17" s="71" t="s">
        <v>665</v>
      </c>
      <c r="D17" s="118">
        <v>11.258256927579653</v>
      </c>
      <c r="E17" s="118">
        <v>10.986526026290564</v>
      </c>
      <c r="F17" s="118">
        <v>11.495917521578574</v>
      </c>
      <c r="G17" s="118">
        <v>13.681345087913307</v>
      </c>
      <c r="H17" s="118">
        <v>10.388544610912808</v>
      </c>
      <c r="I17" s="118">
        <v>11.656869841096377</v>
      </c>
      <c r="J17" s="118">
        <v>18.058329326743443</v>
      </c>
      <c r="K17" s="85"/>
      <c r="L17" s="325"/>
      <c r="M17" s="119"/>
      <c r="N17" s="119"/>
    </row>
    <row r="18" spans="2:14" s="87" customFormat="1" ht="10.5" customHeight="1" x14ac:dyDescent="0.2">
      <c r="B18" s="120"/>
      <c r="C18" s="70" t="s">
        <v>666</v>
      </c>
      <c r="D18" s="121">
        <v>14.483970500740249</v>
      </c>
      <c r="E18" s="121">
        <v>22.149278295026988</v>
      </c>
      <c r="F18" s="121">
        <v>12.816958064562472</v>
      </c>
      <c r="G18" s="121">
        <v>17.856539033093373</v>
      </c>
      <c r="H18" s="121">
        <v>19.221296264287044</v>
      </c>
      <c r="I18" s="121">
        <v>16.729476107441997</v>
      </c>
      <c r="J18" s="121">
        <v>17.539203101998783</v>
      </c>
      <c r="K18" s="85"/>
      <c r="L18" s="325"/>
      <c r="M18" s="119"/>
      <c r="N18" s="119"/>
    </row>
    <row r="19" spans="2:14" s="87" customFormat="1" ht="10.5" customHeight="1" x14ac:dyDescent="0.2">
      <c r="B19" s="120"/>
      <c r="C19" s="71" t="s">
        <v>151</v>
      </c>
      <c r="D19" s="118">
        <v>28.562422055997516</v>
      </c>
      <c r="E19" s="118">
        <v>24.641842689984205</v>
      </c>
      <c r="F19" s="118">
        <v>25.037544180707627</v>
      </c>
      <c r="G19" s="118">
        <v>24.441310667949125</v>
      </c>
      <c r="H19" s="118">
        <v>24.16779920904807</v>
      </c>
      <c r="I19" s="118">
        <v>23.662898366826816</v>
      </c>
      <c r="J19" s="118">
        <v>24.448633931667302</v>
      </c>
      <c r="K19" s="85"/>
      <c r="L19" s="325"/>
      <c r="M19" s="119"/>
      <c r="N19" s="119"/>
    </row>
    <row r="20" spans="2:14" s="87" customFormat="1" ht="10.5" customHeight="1" x14ac:dyDescent="0.2">
      <c r="B20" s="120"/>
      <c r="C20" s="70" t="s">
        <v>667</v>
      </c>
      <c r="D20" s="121">
        <v>12.73997702553601</v>
      </c>
      <c r="E20" s="121">
        <v>12.94375953655879</v>
      </c>
      <c r="F20" s="121">
        <v>11.933515411860947</v>
      </c>
      <c r="G20" s="121">
        <v>12.209594798882591</v>
      </c>
      <c r="H20" s="121">
        <v>11.774742273608874</v>
      </c>
      <c r="I20" s="121">
        <v>12.364331694783981</v>
      </c>
      <c r="J20" s="121">
        <v>16.551685600592087</v>
      </c>
      <c r="K20" s="85"/>
      <c r="L20" s="325"/>
      <c r="M20" s="119"/>
      <c r="N20" s="119"/>
    </row>
    <row r="21" spans="2:14" s="87" customFormat="1" ht="10.5" customHeight="1" x14ac:dyDescent="0.2">
      <c r="B21" s="120"/>
      <c r="C21" s="71" t="s">
        <v>668</v>
      </c>
      <c r="D21" s="118">
        <v>12.062173880905659</v>
      </c>
      <c r="E21" s="118">
        <v>8.1687652529094876</v>
      </c>
      <c r="F21" s="118">
        <v>10.398391790431909</v>
      </c>
      <c r="G21" s="118">
        <v>13.448557977555229</v>
      </c>
      <c r="H21" s="118">
        <v>11.278303406808709</v>
      </c>
      <c r="I21" s="118">
        <v>11.025338215947672</v>
      </c>
      <c r="J21" s="118">
        <v>12.268242635460068</v>
      </c>
      <c r="K21" s="85"/>
      <c r="L21" s="325"/>
      <c r="M21" s="488"/>
      <c r="N21" s="119"/>
    </row>
    <row r="22" spans="2:14" s="87" customFormat="1" ht="10.5" customHeight="1" x14ac:dyDescent="0.2">
      <c r="B22" s="120"/>
      <c r="C22" s="70" t="s">
        <v>669</v>
      </c>
      <c r="D22" s="121">
        <v>11.084329188267255</v>
      </c>
      <c r="E22" s="121">
        <v>7.7589931719588456</v>
      </c>
      <c r="F22" s="121">
        <v>9.7522513550186414</v>
      </c>
      <c r="G22" s="121">
        <v>13.374801630122404</v>
      </c>
      <c r="H22" s="121">
        <v>15.335604460458107</v>
      </c>
      <c r="I22" s="121">
        <v>20.351780960213077</v>
      </c>
      <c r="J22" s="121">
        <v>23.477592149322625</v>
      </c>
      <c r="K22" s="85"/>
      <c r="L22" s="325"/>
      <c r="M22" s="119"/>
      <c r="N22" s="119"/>
    </row>
    <row r="23" spans="2:14" s="87" customFormat="1" ht="10.5" customHeight="1" x14ac:dyDescent="0.2">
      <c r="B23" s="120"/>
      <c r="C23" s="71" t="s">
        <v>670</v>
      </c>
      <c r="D23" s="118">
        <v>12.507077541968183</v>
      </c>
      <c r="E23" s="118">
        <v>10.924276810434232</v>
      </c>
      <c r="F23" s="118">
        <v>9.724889101723484</v>
      </c>
      <c r="G23" s="118">
        <v>19.093687642640685</v>
      </c>
      <c r="H23" s="118">
        <v>20.678753975134036</v>
      </c>
      <c r="I23" s="118">
        <v>21.121026137259065</v>
      </c>
      <c r="J23" s="327">
        <v>20.569644423018602</v>
      </c>
      <c r="K23" s="85"/>
      <c r="L23" s="325"/>
      <c r="M23" s="119"/>
      <c r="N23" s="119"/>
    </row>
    <row r="24" spans="2:14" s="87" customFormat="1" ht="10.5" customHeight="1" x14ac:dyDescent="0.2">
      <c r="B24" s="120"/>
      <c r="C24" s="70" t="s">
        <v>709</v>
      </c>
      <c r="D24" s="121">
        <v>12.087393307651636</v>
      </c>
      <c r="E24" s="121">
        <v>7.5467088893915415</v>
      </c>
      <c r="F24" s="121">
        <v>13.60256011098018</v>
      </c>
      <c r="G24" s="121">
        <v>19.049502014185801</v>
      </c>
      <c r="H24" s="121">
        <v>15.014184743778614</v>
      </c>
      <c r="I24" s="121">
        <v>31.190309274988991</v>
      </c>
      <c r="J24" s="121">
        <v>24.180217892985564</v>
      </c>
      <c r="K24" s="85"/>
      <c r="L24" s="325"/>
      <c r="M24" s="119"/>
      <c r="N24" s="119"/>
    </row>
    <row r="25" spans="2:14" s="87" customFormat="1" ht="10.5" customHeight="1" x14ac:dyDescent="0.2">
      <c r="B25" s="120"/>
      <c r="C25" s="71" t="s">
        <v>710</v>
      </c>
      <c r="D25" s="118">
        <v>9.2307692307692299</v>
      </c>
      <c r="E25" s="118">
        <v>14.058140581405809</v>
      </c>
      <c r="F25" s="118">
        <v>21.549504600974323</v>
      </c>
      <c r="G25" s="118">
        <v>30.059588035056699</v>
      </c>
      <c r="H25" s="118">
        <v>31.614547715262663</v>
      </c>
      <c r="I25" s="118">
        <v>36.983858869349511</v>
      </c>
      <c r="J25" s="118">
        <v>30.042470739395743</v>
      </c>
      <c r="K25" s="85"/>
      <c r="L25" s="325"/>
      <c r="M25" s="119"/>
      <c r="N25" s="119"/>
    </row>
    <row r="26" spans="2:14" s="87" customFormat="1" ht="10.5" customHeight="1" x14ac:dyDescent="0.2">
      <c r="B26" s="120"/>
      <c r="C26" s="70" t="s">
        <v>272</v>
      </c>
      <c r="D26" s="121">
        <v>14.569790422506653</v>
      </c>
      <c r="E26" s="121">
        <v>22.605228674505785</v>
      </c>
      <c r="F26" s="121">
        <v>33.334256178503296</v>
      </c>
      <c r="G26" s="121">
        <v>30.068267782424034</v>
      </c>
      <c r="H26" s="121">
        <v>42.055577025214603</v>
      </c>
      <c r="I26" s="121">
        <v>45.177621035018404</v>
      </c>
      <c r="J26" s="121">
        <v>45.059692647540714</v>
      </c>
      <c r="K26" s="85"/>
      <c r="L26" s="325"/>
      <c r="M26" s="119"/>
      <c r="N26" s="119"/>
    </row>
    <row r="27" spans="2:14" s="87" customFormat="1" ht="10.5" customHeight="1" x14ac:dyDescent="0.2">
      <c r="B27" s="120"/>
      <c r="C27" s="71" t="s">
        <v>673</v>
      </c>
      <c r="D27" s="118">
        <v>1.3175533442038927</v>
      </c>
      <c r="E27" s="118">
        <v>7.4582497148067581</v>
      </c>
      <c r="F27" s="118">
        <v>5.4315127274329802</v>
      </c>
      <c r="G27" s="118">
        <v>4.4622087471706129</v>
      </c>
      <c r="H27" s="118">
        <v>4.9453203160037251</v>
      </c>
      <c r="I27" s="118">
        <v>11.045021819819539</v>
      </c>
      <c r="J27" s="118">
        <v>14.189767973085374</v>
      </c>
      <c r="K27" s="85"/>
      <c r="L27" s="325"/>
      <c r="M27" s="119"/>
      <c r="N27" s="119"/>
    </row>
    <row r="28" spans="2:14" s="87" customFormat="1" ht="10.5" customHeight="1" x14ac:dyDescent="0.2">
      <c r="B28" s="120"/>
      <c r="C28" s="70" t="s">
        <v>674</v>
      </c>
      <c r="D28" s="121">
        <v>12.56715225366839</v>
      </c>
      <c r="E28" s="121">
        <v>10.677408663939051</v>
      </c>
      <c r="F28" s="121">
        <v>11.159180142180439</v>
      </c>
      <c r="G28" s="121">
        <v>14.137709955963915</v>
      </c>
      <c r="H28" s="121">
        <v>14.750754928775828</v>
      </c>
      <c r="I28" s="121">
        <v>16.388111913994958</v>
      </c>
      <c r="J28" s="121">
        <v>22.975568941516304</v>
      </c>
      <c r="K28" s="85"/>
      <c r="L28" s="325"/>
      <c r="M28" s="119"/>
      <c r="N28" s="119"/>
    </row>
    <row r="29" spans="2:14" s="87" customFormat="1" ht="10.5" customHeight="1" x14ac:dyDescent="0.2">
      <c r="B29" s="120"/>
      <c r="C29" s="71" t="s">
        <v>675</v>
      </c>
      <c r="D29" s="118">
        <v>18.892780626458684</v>
      </c>
      <c r="E29" s="118">
        <v>20.419189476774438</v>
      </c>
      <c r="F29" s="118">
        <v>21.834075158396278</v>
      </c>
      <c r="G29" s="118">
        <v>23.372397504472289</v>
      </c>
      <c r="H29" s="118">
        <v>24.626881856672924</v>
      </c>
      <c r="I29" s="118">
        <v>25.602007288045854</v>
      </c>
      <c r="J29" s="118">
        <v>29.267666787709505</v>
      </c>
      <c r="K29" s="85"/>
      <c r="L29" s="325"/>
      <c r="M29" s="119"/>
      <c r="N29" s="119"/>
    </row>
    <row r="30" spans="2:14" s="87" customFormat="1" ht="10.5" customHeight="1" x14ac:dyDescent="0.2">
      <c r="B30" s="120"/>
      <c r="C30" s="70" t="s">
        <v>711</v>
      </c>
      <c r="D30" s="121">
        <v>13.904276279083302</v>
      </c>
      <c r="E30" s="121">
        <v>18.838035073444352</v>
      </c>
      <c r="F30" s="121">
        <v>33.200061674910344</v>
      </c>
      <c r="G30" s="121">
        <v>21.616932158794096</v>
      </c>
      <c r="H30" s="121">
        <v>22.037236300525983</v>
      </c>
      <c r="I30" s="121">
        <v>27.51400599181575</v>
      </c>
      <c r="J30" s="121">
        <v>24.007848971334106</v>
      </c>
      <c r="K30" s="85"/>
      <c r="L30" s="325"/>
      <c r="M30" s="119"/>
      <c r="N30" s="119"/>
    </row>
    <row r="31" spans="2:14" s="87" customFormat="1" ht="10.5" customHeight="1" x14ac:dyDescent="0.2">
      <c r="B31" s="120"/>
      <c r="C31" s="71" t="s">
        <v>332</v>
      </c>
      <c r="D31" s="118">
        <v>8.6466704177740823</v>
      </c>
      <c r="E31" s="118">
        <v>8.4306334020342035</v>
      </c>
      <c r="F31" s="118">
        <v>8.6985171524282219</v>
      </c>
      <c r="G31" s="118">
        <v>9.9472497702242642</v>
      </c>
      <c r="H31" s="118">
        <v>11.42340901033972</v>
      </c>
      <c r="I31" s="118">
        <v>9.7847281094405538</v>
      </c>
      <c r="J31" s="118">
        <v>14.782542617863514</v>
      </c>
      <c r="K31" s="85"/>
      <c r="L31" s="325"/>
      <c r="M31" s="119"/>
      <c r="N31" s="119"/>
    </row>
    <row r="32" spans="2:14" s="87" customFormat="1" ht="10.5" customHeight="1" x14ac:dyDescent="0.2">
      <c r="B32" s="120"/>
      <c r="C32" s="70" t="s">
        <v>712</v>
      </c>
      <c r="D32" s="121">
        <v>10.714037939865662</v>
      </c>
      <c r="E32" s="121">
        <v>15.772006516381646</v>
      </c>
      <c r="F32" s="121">
        <v>19.649366659556414</v>
      </c>
      <c r="G32" s="121">
        <v>20.429569908594654</v>
      </c>
      <c r="H32" s="121">
        <v>33.336713573616684</v>
      </c>
      <c r="I32" s="121">
        <v>33.477958391495747</v>
      </c>
      <c r="J32" s="121">
        <v>25.73544281162663</v>
      </c>
      <c r="K32" s="85"/>
      <c r="L32" s="325"/>
      <c r="M32" s="119"/>
      <c r="N32" s="119"/>
    </row>
    <row r="33" spans="2:14" s="87" customFormat="1" ht="10.5" customHeight="1" x14ac:dyDescent="0.2">
      <c r="B33" s="120"/>
      <c r="C33" s="71" t="s">
        <v>678</v>
      </c>
      <c r="D33" s="118">
        <v>7.3858800217374405</v>
      </c>
      <c r="E33" s="118">
        <v>11.123478605480797</v>
      </c>
      <c r="F33" s="118">
        <v>18.279322720218754</v>
      </c>
      <c r="G33" s="118">
        <v>15.319957031336747</v>
      </c>
      <c r="H33" s="118">
        <v>17.738436315939168</v>
      </c>
      <c r="I33" s="118">
        <v>22.265684907651274</v>
      </c>
      <c r="J33" s="118">
        <v>41.683401989252772</v>
      </c>
      <c r="K33" s="85"/>
      <c r="L33" s="325"/>
      <c r="M33" s="119"/>
      <c r="N33" s="119"/>
    </row>
    <row r="34" spans="2:14" s="87" customFormat="1" ht="10.5" customHeight="1" x14ac:dyDescent="0.2">
      <c r="B34" s="120"/>
      <c r="C34" s="70" t="s">
        <v>679</v>
      </c>
      <c r="D34" s="121">
        <v>1.2746555270566498</v>
      </c>
      <c r="E34" s="121">
        <v>0.6580275585245533</v>
      </c>
      <c r="F34" s="121">
        <v>1.8548176878675673</v>
      </c>
      <c r="G34" s="121">
        <v>1.024137388884331</v>
      </c>
      <c r="H34" s="121">
        <v>4.039174354298166</v>
      </c>
      <c r="I34" s="121">
        <v>5.8562483908366723</v>
      </c>
      <c r="J34" s="121">
        <v>7.6313887064110002</v>
      </c>
      <c r="K34" s="85"/>
      <c r="L34" s="325"/>
      <c r="M34" s="119"/>
      <c r="N34" s="119"/>
    </row>
    <row r="35" spans="2:14" s="87" customFormat="1" ht="10.5" customHeight="1" x14ac:dyDescent="0.2">
      <c r="B35" s="120"/>
      <c r="C35" s="71" t="s">
        <v>680</v>
      </c>
      <c r="D35" s="118">
        <v>12.373154653637821</v>
      </c>
      <c r="E35" s="118">
        <v>13.493308090768055</v>
      </c>
      <c r="F35" s="118">
        <v>14.820081581550051</v>
      </c>
      <c r="G35" s="118">
        <v>6.65194890199189</v>
      </c>
      <c r="H35" s="118">
        <v>20.394070702484594</v>
      </c>
      <c r="I35" s="118">
        <v>21.826587422351906</v>
      </c>
      <c r="J35" s="118">
        <v>20.717044207034853</v>
      </c>
      <c r="K35" s="85"/>
      <c r="L35" s="325"/>
      <c r="M35" s="119"/>
      <c r="N35" s="119"/>
    </row>
    <row r="36" spans="2:14" s="87" customFormat="1" ht="10.5" customHeight="1" x14ac:dyDescent="0.2">
      <c r="B36" s="120"/>
      <c r="C36" s="70" t="s">
        <v>681</v>
      </c>
      <c r="D36" s="121">
        <v>26.894706182188884</v>
      </c>
      <c r="E36" s="121">
        <v>25.078211726713089</v>
      </c>
      <c r="F36" s="121">
        <v>25.134287662670253</v>
      </c>
      <c r="G36" s="121">
        <v>25.55304673045935</v>
      </c>
      <c r="H36" s="369">
        <v>30.303858909894672</v>
      </c>
      <c r="I36" s="369">
        <v>37.638783306203585</v>
      </c>
      <c r="J36" s="369">
        <v>38.600259845188155</v>
      </c>
      <c r="K36" s="85"/>
      <c r="L36" s="325"/>
      <c r="M36" s="119"/>
      <c r="N36" s="119"/>
    </row>
    <row r="37" spans="2:14" s="87" customFormat="1" ht="10.5" customHeight="1" x14ac:dyDescent="0.2">
      <c r="B37" s="120"/>
      <c r="C37" s="71" t="s">
        <v>682</v>
      </c>
      <c r="D37" s="118">
        <v>21.889470916477219</v>
      </c>
      <c r="E37" s="118">
        <v>22.820428088928139</v>
      </c>
      <c r="F37" s="118">
        <v>21.751933340454112</v>
      </c>
      <c r="G37" s="118">
        <v>21.238776167942643</v>
      </c>
      <c r="H37" s="118">
        <v>22.290187605344649</v>
      </c>
      <c r="I37" s="118">
        <v>22.187481859162411</v>
      </c>
      <c r="J37" s="118">
        <v>22.352576593561487</v>
      </c>
      <c r="K37" s="85"/>
      <c r="L37" s="325"/>
      <c r="M37" s="119"/>
      <c r="N37" s="119"/>
    </row>
    <row r="38" spans="2:14" s="87" customFormat="1" ht="10.5" customHeight="1" x14ac:dyDescent="0.2">
      <c r="B38" s="120"/>
      <c r="C38" s="70" t="s">
        <v>683</v>
      </c>
      <c r="D38" s="121">
        <v>25.825792569053295</v>
      </c>
      <c r="E38" s="121">
        <v>25.968619554100925</v>
      </c>
      <c r="F38" s="121">
        <v>25.405223873943982</v>
      </c>
      <c r="G38" s="121">
        <v>25.050948161674487</v>
      </c>
      <c r="H38" s="121">
        <v>25.73071036619508</v>
      </c>
      <c r="I38" s="121">
        <v>27.06458114852251</v>
      </c>
      <c r="J38" s="121">
        <v>27.513973175338187</v>
      </c>
      <c r="K38" s="85"/>
      <c r="L38" s="325"/>
      <c r="M38" s="119"/>
      <c r="N38" s="119"/>
    </row>
    <row r="39" spans="2:14" s="87" customFormat="1" ht="10.5" hidden="1" customHeight="1" x14ac:dyDescent="0.2">
      <c r="B39" s="120"/>
      <c r="C39" s="71"/>
      <c r="D39" s="118" t="e">
        <v>#REF!</v>
      </c>
      <c r="E39" s="118" t="e">
        <v>#REF!</v>
      </c>
      <c r="F39" s="118" t="e">
        <v>#REF!</v>
      </c>
      <c r="G39" s="118" t="e">
        <v>#REF!</v>
      </c>
      <c r="H39" s="118" t="e">
        <v>#REF!</v>
      </c>
      <c r="I39" s="118" t="e">
        <v>#REF!</v>
      </c>
      <c r="J39" s="118" t="e">
        <v>#REF!</v>
      </c>
      <c r="K39" s="85"/>
      <c r="L39" s="85"/>
    </row>
    <row r="40" spans="2:14" ht="28.35" customHeight="1" x14ac:dyDescent="0.2">
      <c r="B40" s="93" t="s">
        <v>465</v>
      </c>
      <c r="C40" s="94"/>
      <c r="D40" s="122"/>
      <c r="E40" s="122"/>
      <c r="F40" s="122"/>
      <c r="G40" s="122"/>
      <c r="H40" s="122"/>
      <c r="I40" s="122"/>
      <c r="J40" s="122"/>
      <c r="K40" s="96"/>
      <c r="L40" s="84"/>
    </row>
    <row r="41" spans="2:14" s="87" customFormat="1" ht="15" customHeight="1" x14ac:dyDescent="0.2">
      <c r="B41" s="120"/>
      <c r="C41" s="71" t="s">
        <v>660</v>
      </c>
      <c r="D41" s="118">
        <v>75.245186819821924</v>
      </c>
      <c r="E41" s="118">
        <v>68.053133266927503</v>
      </c>
      <c r="F41" s="118">
        <v>78.149755916526658</v>
      </c>
      <c r="G41" s="118">
        <v>68.053624402113357</v>
      </c>
      <c r="H41" s="118">
        <v>68.196642540560873</v>
      </c>
      <c r="I41" s="118">
        <v>70.703463703715258</v>
      </c>
      <c r="J41" s="118">
        <v>64.182789891116784</v>
      </c>
      <c r="K41" s="85"/>
      <c r="L41" s="85"/>
    </row>
    <row r="42" spans="2:14" s="87" customFormat="1" ht="10.5" customHeight="1" x14ac:dyDescent="0.2">
      <c r="B42" s="120"/>
      <c r="C42" s="70" t="s">
        <v>661</v>
      </c>
      <c r="D42" s="121">
        <v>77.342628441216107</v>
      </c>
      <c r="E42" s="121">
        <v>77.844957156512947</v>
      </c>
      <c r="F42" s="121">
        <v>78.22979426236796</v>
      </c>
      <c r="G42" s="121">
        <v>76.795820519894477</v>
      </c>
      <c r="H42" s="121">
        <v>75.202318145478145</v>
      </c>
      <c r="I42" s="121">
        <v>70.688243985564313</v>
      </c>
      <c r="J42" s="121">
        <v>68.650510422076636</v>
      </c>
      <c r="K42" s="85"/>
      <c r="L42" s="85"/>
    </row>
    <row r="43" spans="2:14" s="87" customFormat="1" ht="10.5" customHeight="1" x14ac:dyDescent="0.2">
      <c r="B43" s="120"/>
      <c r="C43" s="71" t="s">
        <v>662</v>
      </c>
      <c r="D43" s="118">
        <v>65.372890689897204</v>
      </c>
      <c r="E43" s="118">
        <v>72.838440280479588</v>
      </c>
      <c r="F43" s="118">
        <v>73.661692488261906</v>
      </c>
      <c r="G43" s="118">
        <v>65.642790747227835</v>
      </c>
      <c r="H43" s="118">
        <v>68.330130530396033</v>
      </c>
      <c r="I43" s="118">
        <v>62.99004277348277</v>
      </c>
      <c r="J43" s="118">
        <v>28.727433965901522</v>
      </c>
      <c r="K43" s="85"/>
      <c r="L43" s="85"/>
    </row>
    <row r="44" spans="2:14" s="87" customFormat="1" ht="10.5" customHeight="1" x14ac:dyDescent="0.2">
      <c r="B44" s="120"/>
      <c r="C44" s="70" t="s">
        <v>77</v>
      </c>
      <c r="D44" s="121">
        <v>52.435189504481741</v>
      </c>
      <c r="E44" s="121">
        <v>50.899823979301409</v>
      </c>
      <c r="F44" s="121">
        <v>53.758650855124692</v>
      </c>
      <c r="G44" s="121">
        <v>53.1052423816231</v>
      </c>
      <c r="H44" s="121">
        <v>57.374664582725018</v>
      </c>
      <c r="I44" s="121">
        <v>51.015383211817777</v>
      </c>
      <c r="J44" s="121">
        <v>49.404254363138605</v>
      </c>
      <c r="K44" s="85"/>
      <c r="L44" s="85"/>
    </row>
    <row r="45" spans="2:14" s="87" customFormat="1" ht="10.5" customHeight="1" x14ac:dyDescent="0.2">
      <c r="B45" s="120"/>
      <c r="C45" s="71" t="s">
        <v>663</v>
      </c>
      <c r="D45" s="118">
        <v>68.061048754739858</v>
      </c>
      <c r="E45" s="118">
        <v>76.549676267149579</v>
      </c>
      <c r="F45" s="118">
        <v>72.275693451297201</v>
      </c>
      <c r="G45" s="118">
        <v>75.395632957163897</v>
      </c>
      <c r="H45" s="118">
        <v>71.724781813440131</v>
      </c>
      <c r="I45" s="118">
        <v>76.959792937949146</v>
      </c>
      <c r="J45" s="118">
        <v>72.960862560836915</v>
      </c>
      <c r="K45" s="85"/>
      <c r="L45" s="85"/>
    </row>
    <row r="46" spans="2:14" s="87" customFormat="1" ht="10.5" customHeight="1" x14ac:dyDescent="0.2">
      <c r="B46" s="120"/>
      <c r="C46" s="70" t="s">
        <v>664</v>
      </c>
      <c r="D46" s="121">
        <v>62.034235654294086</v>
      </c>
      <c r="E46" s="121">
        <v>61.403436291579588</v>
      </c>
      <c r="F46" s="121">
        <v>55.270066429039638</v>
      </c>
      <c r="G46" s="121">
        <v>61.968265382379464</v>
      </c>
      <c r="H46" s="121">
        <v>56.109891903692699</v>
      </c>
      <c r="I46" s="121">
        <v>54.574173138539656</v>
      </c>
      <c r="J46" s="121">
        <v>53.157418721451606</v>
      </c>
      <c r="K46" s="85"/>
      <c r="L46" s="85"/>
    </row>
    <row r="47" spans="2:14" s="87" customFormat="1" ht="10.5" customHeight="1" x14ac:dyDescent="0.2">
      <c r="B47" s="120"/>
      <c r="C47" s="71" t="s">
        <v>665</v>
      </c>
      <c r="D47" s="118">
        <v>51.738787770822164</v>
      </c>
      <c r="E47" s="118">
        <v>51.266742017415559</v>
      </c>
      <c r="F47" s="118">
        <v>52.010063577524718</v>
      </c>
      <c r="G47" s="118">
        <v>49.507183245214634</v>
      </c>
      <c r="H47" s="118">
        <v>47.005874108883198</v>
      </c>
      <c r="I47" s="118">
        <v>49.877708626843301</v>
      </c>
      <c r="J47" s="118">
        <v>48.193330052542322</v>
      </c>
      <c r="K47" s="85"/>
      <c r="L47" s="85"/>
    </row>
    <row r="48" spans="2:14" s="87" customFormat="1" ht="10.5" customHeight="1" x14ac:dyDescent="0.2">
      <c r="B48" s="120"/>
      <c r="C48" s="70" t="s">
        <v>666</v>
      </c>
      <c r="D48" s="121">
        <v>39.830642148520191</v>
      </c>
      <c r="E48" s="121">
        <v>38.618073417760819</v>
      </c>
      <c r="F48" s="121">
        <v>39.555408699316637</v>
      </c>
      <c r="G48" s="121">
        <v>38.696064211285027</v>
      </c>
      <c r="H48" s="121">
        <v>34.887659108495797</v>
      </c>
      <c r="I48" s="121">
        <v>34.274401809877361</v>
      </c>
      <c r="J48" s="121">
        <v>35.472554954413823</v>
      </c>
      <c r="K48" s="85"/>
      <c r="L48" s="85"/>
    </row>
    <row r="49" spans="2:12" s="87" customFormat="1" ht="10.5" customHeight="1" x14ac:dyDescent="0.2">
      <c r="B49" s="120"/>
      <c r="C49" s="71" t="s">
        <v>151</v>
      </c>
      <c r="D49" s="118">
        <v>49.231607304030199</v>
      </c>
      <c r="E49" s="118">
        <v>48.589401871830418</v>
      </c>
      <c r="F49" s="118">
        <v>47.789171032351966</v>
      </c>
      <c r="G49" s="118">
        <v>47.93874290751392</v>
      </c>
      <c r="H49" s="118">
        <v>47.983650265690528</v>
      </c>
      <c r="I49" s="118">
        <v>46.899814967822543</v>
      </c>
      <c r="J49" s="118">
        <v>45.780868837424059</v>
      </c>
      <c r="K49" s="85"/>
      <c r="L49" s="85"/>
    </row>
    <row r="50" spans="2:12" s="87" customFormat="1" ht="10.5" customHeight="1" x14ac:dyDescent="0.2">
      <c r="B50" s="120"/>
      <c r="C50" s="70" t="s">
        <v>667</v>
      </c>
      <c r="D50" s="121">
        <v>49.864912553424674</v>
      </c>
      <c r="E50" s="121">
        <v>50.671633721940637</v>
      </c>
      <c r="F50" s="121">
        <v>49.856011182732324</v>
      </c>
      <c r="G50" s="121">
        <v>48.347860950909926</v>
      </c>
      <c r="H50" s="121">
        <v>48.964613165184822</v>
      </c>
      <c r="I50" s="121">
        <v>47.987523469095606</v>
      </c>
      <c r="J50" s="121">
        <v>44.020576575462748</v>
      </c>
      <c r="K50" s="85"/>
      <c r="L50" s="85"/>
    </row>
    <row r="51" spans="2:12" s="87" customFormat="1" ht="10.5" customHeight="1" x14ac:dyDescent="0.2">
      <c r="B51" s="120"/>
      <c r="C51" s="71" t="s">
        <v>668</v>
      </c>
      <c r="D51" s="118">
        <v>74.563287668946387</v>
      </c>
      <c r="E51" s="118">
        <v>77.175598491459183</v>
      </c>
      <c r="F51" s="118">
        <v>72.050754449742342</v>
      </c>
      <c r="G51" s="118">
        <v>73.133790833356812</v>
      </c>
      <c r="H51" s="118">
        <v>76.563697074339828</v>
      </c>
      <c r="I51" s="118">
        <v>78.756855291502163</v>
      </c>
      <c r="J51" s="118">
        <v>76.819217937708927</v>
      </c>
      <c r="K51" s="85"/>
      <c r="L51" s="85"/>
    </row>
    <row r="52" spans="2:12" s="87" customFormat="1" ht="10.5" customHeight="1" x14ac:dyDescent="0.2">
      <c r="B52" s="120"/>
      <c r="C52" s="70" t="s">
        <v>669</v>
      </c>
      <c r="D52" s="121">
        <v>48.958469829169118</v>
      </c>
      <c r="E52" s="121">
        <v>49.769520775436312</v>
      </c>
      <c r="F52" s="121">
        <v>48.211001802965548</v>
      </c>
      <c r="G52" s="121">
        <v>49.655275651556437</v>
      </c>
      <c r="H52" s="121">
        <v>42.407587936566337</v>
      </c>
      <c r="I52" s="121">
        <v>39.981781285522914</v>
      </c>
      <c r="J52" s="121">
        <v>41.716954899559035</v>
      </c>
      <c r="K52" s="85"/>
      <c r="L52" s="85"/>
    </row>
    <row r="53" spans="2:12" s="87" customFormat="1" ht="10.5" customHeight="1" x14ac:dyDescent="0.2">
      <c r="B53" s="120"/>
      <c r="C53" s="71" t="s">
        <v>670</v>
      </c>
      <c r="D53" s="118">
        <v>74.999023787314741</v>
      </c>
      <c r="E53" s="118">
        <v>76.411112544355589</v>
      </c>
      <c r="F53" s="118">
        <v>77.553871979681574</v>
      </c>
      <c r="G53" s="118">
        <v>70.791686224737006</v>
      </c>
      <c r="H53" s="118">
        <v>67.582671455103267</v>
      </c>
      <c r="I53" s="118">
        <v>65.66</v>
      </c>
      <c r="J53" s="118" t="s">
        <v>531</v>
      </c>
      <c r="K53" s="85"/>
      <c r="L53" s="85"/>
    </row>
    <row r="54" spans="2:12" s="87" customFormat="1" ht="10.5" customHeight="1" x14ac:dyDescent="0.2">
      <c r="B54" s="120"/>
      <c r="C54" s="70" t="s">
        <v>709</v>
      </c>
      <c r="D54" s="121">
        <v>52.976055593322762</v>
      </c>
      <c r="E54" s="121">
        <v>52.972630626555059</v>
      </c>
      <c r="F54" s="121">
        <v>50.062465762062587</v>
      </c>
      <c r="G54" s="121">
        <v>43.869433529122631</v>
      </c>
      <c r="H54" s="121">
        <v>38.589484904127879</v>
      </c>
      <c r="I54" s="121">
        <v>34.206759378515414</v>
      </c>
      <c r="J54" s="121">
        <v>34.910389852286116</v>
      </c>
      <c r="K54" s="85"/>
      <c r="L54" s="85"/>
    </row>
    <row r="55" spans="2:12" s="87" customFormat="1" ht="10.5" customHeight="1" x14ac:dyDescent="0.2">
      <c r="B55" s="120"/>
      <c r="C55" s="71" t="s">
        <v>710</v>
      </c>
      <c r="D55" s="118">
        <v>66.533044420368356</v>
      </c>
      <c r="E55" s="118">
        <v>57.528575285752844</v>
      </c>
      <c r="F55" s="118">
        <v>48.494034030735911</v>
      </c>
      <c r="G55" s="118">
        <v>45.496439336456604</v>
      </c>
      <c r="H55" s="118">
        <v>40.794390909404889</v>
      </c>
      <c r="I55" s="118">
        <v>37.473492169779789</v>
      </c>
      <c r="J55" s="118">
        <v>42.356093187742985</v>
      </c>
      <c r="K55" s="85"/>
      <c r="L55" s="85"/>
    </row>
    <row r="56" spans="2:12" s="87" customFormat="1" ht="10.5" customHeight="1" x14ac:dyDescent="0.2">
      <c r="B56" s="120"/>
      <c r="C56" s="70" t="s">
        <v>272</v>
      </c>
      <c r="D56" s="121">
        <v>51.102046608059666</v>
      </c>
      <c r="E56" s="121">
        <v>49.314117196947336</v>
      </c>
      <c r="F56" s="121">
        <v>42.77316665932053</v>
      </c>
      <c r="G56" s="121">
        <v>45.561318381353438</v>
      </c>
      <c r="H56" s="121">
        <v>34.403831493611577</v>
      </c>
      <c r="I56" s="121">
        <v>33.4249151249767</v>
      </c>
      <c r="J56" s="121">
        <v>30.246396754807474</v>
      </c>
      <c r="K56" s="85"/>
      <c r="L56" s="85"/>
    </row>
    <row r="57" spans="2:12" s="87" customFormat="1" ht="10.5" customHeight="1" x14ac:dyDescent="0.2">
      <c r="B57" s="120"/>
      <c r="C57" s="71" t="s">
        <v>673</v>
      </c>
      <c r="D57" s="118">
        <v>87.682724546539461</v>
      </c>
      <c r="E57" s="118">
        <v>78.528972155659858</v>
      </c>
      <c r="F57" s="118">
        <v>78.031662861470323</v>
      </c>
      <c r="G57" s="118">
        <v>75.32398820498841</v>
      </c>
      <c r="H57" s="118">
        <v>80.444912329145382</v>
      </c>
      <c r="I57" s="118">
        <v>72.87243130737329</v>
      </c>
      <c r="J57" s="118">
        <v>64.171766955096771</v>
      </c>
      <c r="K57" s="85"/>
      <c r="L57" s="85"/>
    </row>
    <row r="58" spans="2:12" s="87" customFormat="1" ht="10.5" customHeight="1" x14ac:dyDescent="0.2">
      <c r="B58" s="120"/>
      <c r="C58" s="70" t="s">
        <v>674</v>
      </c>
      <c r="D58" s="121">
        <v>58.528980521772858</v>
      </c>
      <c r="E58" s="121">
        <v>56.502397161902074</v>
      </c>
      <c r="F58" s="121">
        <v>55.51467704763261</v>
      </c>
      <c r="G58" s="121">
        <v>51.765809493863728</v>
      </c>
      <c r="H58" s="121">
        <v>52.188851354714345</v>
      </c>
      <c r="I58" s="121">
        <v>51.162508367534919</v>
      </c>
      <c r="J58" s="121">
        <v>45.247953386797754</v>
      </c>
      <c r="K58" s="85"/>
      <c r="L58" s="85"/>
    </row>
    <row r="59" spans="2:12" s="87" customFormat="1" ht="10.5" customHeight="1" x14ac:dyDescent="0.2">
      <c r="B59" s="120"/>
      <c r="C59" s="71" t="s">
        <v>675</v>
      </c>
      <c r="D59" s="118">
        <v>42.210157143962583</v>
      </c>
      <c r="E59" s="118">
        <v>40.635710693857654</v>
      </c>
      <c r="F59" s="118">
        <v>39.962875982623586</v>
      </c>
      <c r="G59" s="118">
        <v>38.603508419614244</v>
      </c>
      <c r="H59" s="118">
        <v>37.079730004680641</v>
      </c>
      <c r="I59" s="118">
        <v>36.431794110946747</v>
      </c>
      <c r="J59" s="118">
        <v>34.231076746188151</v>
      </c>
      <c r="K59" s="85"/>
      <c r="L59" s="85"/>
    </row>
    <row r="60" spans="2:12" s="87" customFormat="1" ht="10.5" customHeight="1" x14ac:dyDescent="0.2">
      <c r="B60" s="120"/>
      <c r="C60" s="70" t="s">
        <v>711</v>
      </c>
      <c r="D60" s="121">
        <v>57.696369801463817</v>
      </c>
      <c r="E60" s="121">
        <v>51.448152053621584</v>
      </c>
      <c r="F60" s="121">
        <v>41.958930142032258</v>
      </c>
      <c r="G60" s="121">
        <v>47.150505501746217</v>
      </c>
      <c r="H60" s="121">
        <v>50.042335417789879</v>
      </c>
      <c r="I60" s="121">
        <v>46.14415353607771</v>
      </c>
      <c r="J60" s="121">
        <v>48.471043107710422</v>
      </c>
      <c r="K60" s="85"/>
      <c r="L60" s="85"/>
    </row>
    <row r="61" spans="2:12" s="87" customFormat="1" ht="10.5" customHeight="1" x14ac:dyDescent="0.2">
      <c r="B61" s="120"/>
      <c r="C61" s="71" t="s">
        <v>332</v>
      </c>
      <c r="D61" s="118">
        <v>79.846366509123627</v>
      </c>
      <c r="E61" s="118">
        <v>81.26578005860641</v>
      </c>
      <c r="F61" s="118">
        <v>81.897831205859973</v>
      </c>
      <c r="G61" s="118">
        <v>81.381735304867462</v>
      </c>
      <c r="H61" s="118">
        <v>80.191335701159261</v>
      </c>
      <c r="I61" s="118">
        <v>74.835567901637702</v>
      </c>
      <c r="J61" s="118">
        <v>69.766696394001272</v>
      </c>
      <c r="K61" s="85"/>
      <c r="L61" s="85"/>
    </row>
    <row r="62" spans="2:12" s="87" customFormat="1" ht="10.5" customHeight="1" x14ac:dyDescent="0.2">
      <c r="B62" s="120"/>
      <c r="C62" s="70" t="s">
        <v>712</v>
      </c>
      <c r="D62" s="121">
        <v>78.992924696015962</v>
      </c>
      <c r="E62" s="121">
        <v>71.150426022039653</v>
      </c>
      <c r="F62" s="121">
        <v>63.299434976067303</v>
      </c>
      <c r="G62" s="121">
        <v>65.005728548650339</v>
      </c>
      <c r="H62" s="121">
        <v>54.670291512669728</v>
      </c>
      <c r="I62" s="121">
        <v>54.483086850473299</v>
      </c>
      <c r="J62" s="121">
        <v>54.786692096641481</v>
      </c>
      <c r="K62" s="85"/>
      <c r="L62" s="85"/>
    </row>
    <row r="63" spans="2:12" s="87" customFormat="1" ht="10.5" customHeight="1" x14ac:dyDescent="0.2">
      <c r="B63" s="120"/>
      <c r="C63" s="71" t="s">
        <v>678</v>
      </c>
      <c r="D63" s="118">
        <v>70.138796359637766</v>
      </c>
      <c r="E63" s="118">
        <v>69.144879494001486</v>
      </c>
      <c r="F63" s="118">
        <v>56.242535311474526</v>
      </c>
      <c r="G63" s="118">
        <v>58.718358296818117</v>
      </c>
      <c r="H63" s="118">
        <v>58.211853432908363</v>
      </c>
      <c r="I63" s="118">
        <v>54.744640281922521</v>
      </c>
      <c r="J63" s="118">
        <v>40.61315911824542</v>
      </c>
      <c r="K63" s="85"/>
      <c r="L63" s="85"/>
    </row>
    <row r="64" spans="2:12" s="87" customFormat="1" ht="10.5" customHeight="1" x14ac:dyDescent="0.2">
      <c r="B64" s="120"/>
      <c r="C64" s="70" t="s">
        <v>679</v>
      </c>
      <c r="D64" s="121">
        <v>80.517710396910317</v>
      </c>
      <c r="E64" s="121">
        <v>82.309042638837909</v>
      </c>
      <c r="F64" s="121">
        <v>82.22693166206129</v>
      </c>
      <c r="G64" s="121">
        <v>76.034815745989206</v>
      </c>
      <c r="H64" s="121">
        <v>75.041625712018757</v>
      </c>
      <c r="I64" s="121">
        <v>72.381133714744252</v>
      </c>
      <c r="J64" s="121">
        <v>68.653836105231861</v>
      </c>
      <c r="K64" s="85"/>
      <c r="L64" s="85"/>
    </row>
    <row r="65" spans="2:12" s="87" customFormat="1" ht="10.5" customHeight="1" x14ac:dyDescent="0.2">
      <c r="B65" s="120"/>
      <c r="C65" s="71" t="s">
        <v>680</v>
      </c>
      <c r="D65" s="118">
        <v>68.24671953052345</v>
      </c>
      <c r="E65" s="118">
        <v>67.338644789776765</v>
      </c>
      <c r="F65" s="118">
        <v>65.178538392229456</v>
      </c>
      <c r="G65" s="118">
        <v>72.60632013356927</v>
      </c>
      <c r="H65" s="118">
        <v>61.64412056922167</v>
      </c>
      <c r="I65" s="118">
        <v>59.64429566244786</v>
      </c>
      <c r="J65" s="118">
        <v>60.795863962039967</v>
      </c>
      <c r="K65" s="85"/>
      <c r="L65" s="85"/>
    </row>
    <row r="66" spans="2:12" s="87" customFormat="1" ht="10.5" customHeight="1" x14ac:dyDescent="0.2">
      <c r="B66" s="120"/>
      <c r="C66" s="70" t="s">
        <v>681</v>
      </c>
      <c r="D66" s="121">
        <v>54.584577295565424</v>
      </c>
      <c r="E66" s="121">
        <v>56.883641134322332</v>
      </c>
      <c r="F66" s="121">
        <v>56.815753691129267</v>
      </c>
      <c r="G66" s="121">
        <v>57.598974109832447</v>
      </c>
      <c r="H66" s="369">
        <v>51.018100097310075</v>
      </c>
      <c r="I66" s="369">
        <v>45.184660145130387</v>
      </c>
      <c r="J66" s="369">
        <v>46.747127573315474</v>
      </c>
      <c r="K66" s="85"/>
      <c r="L66" s="85"/>
    </row>
    <row r="67" spans="2:12" s="87" customFormat="1" ht="10.5" customHeight="1" x14ac:dyDescent="0.2">
      <c r="B67" s="120"/>
      <c r="C67" s="71" t="s">
        <v>682</v>
      </c>
      <c r="D67" s="118">
        <v>37.846964655923209</v>
      </c>
      <c r="E67" s="118">
        <v>36.594863919440058</v>
      </c>
      <c r="F67" s="118">
        <v>36.798707091298198</v>
      </c>
      <c r="G67" s="118">
        <v>35.268512139613264</v>
      </c>
      <c r="H67" s="118">
        <v>34.539451411721998</v>
      </c>
      <c r="I67" s="118">
        <v>33.820800071180663</v>
      </c>
      <c r="J67" s="118">
        <v>34.524184702426872</v>
      </c>
      <c r="K67" s="85"/>
      <c r="L67" s="85"/>
    </row>
    <row r="68" spans="2:12" s="87" customFormat="1" ht="10.5" customHeight="1" x14ac:dyDescent="0.2">
      <c r="B68" s="120"/>
      <c r="C68" s="70" t="s">
        <v>683</v>
      </c>
      <c r="D68" s="121">
        <v>34.380397617117275</v>
      </c>
      <c r="E68" s="121">
        <v>35.452991243871779</v>
      </c>
      <c r="F68" s="121">
        <v>36.635373245817171</v>
      </c>
      <c r="G68" s="121">
        <v>45.006386630450358</v>
      </c>
      <c r="H68" s="121">
        <v>41.217788395734566</v>
      </c>
      <c r="I68" s="121">
        <v>39.276167525715685</v>
      </c>
      <c r="J68" s="121">
        <v>38.621705980560129</v>
      </c>
      <c r="K68" s="85"/>
      <c r="L68" s="85"/>
    </row>
    <row r="69" spans="2:12" s="87" customFormat="1" ht="10.5" hidden="1" customHeight="1" x14ac:dyDescent="0.2">
      <c r="B69" s="120"/>
      <c r="C69" s="71"/>
      <c r="D69" s="118" t="e">
        <v>#REF!</v>
      </c>
      <c r="E69" s="118" t="e">
        <v>#REF!</v>
      </c>
      <c r="F69" s="118" t="e">
        <v>#REF!</v>
      </c>
      <c r="G69" s="118" t="e">
        <v>#REF!</v>
      </c>
      <c r="H69" s="118" t="e">
        <v>#REF!</v>
      </c>
      <c r="I69" s="118" t="e">
        <v>#REF!</v>
      </c>
      <c r="J69" s="118" t="e">
        <v>#REF!</v>
      </c>
      <c r="K69" s="85"/>
      <c r="L69" s="85"/>
    </row>
    <row r="70" spans="2:12" s="21" customFormat="1" ht="8.25" customHeight="1" x14ac:dyDescent="0.2">
      <c r="B70" s="102"/>
      <c r="C70" s="102"/>
      <c r="D70" s="102"/>
      <c r="E70" s="102"/>
      <c r="F70" s="102"/>
      <c r="G70" s="102"/>
      <c r="H70" s="102"/>
      <c r="I70" s="102"/>
      <c r="J70" s="102"/>
    </row>
    <row r="71" spans="2:12" s="20" customFormat="1" ht="0.75" customHeight="1" x14ac:dyDescent="0.2">
      <c r="B71" s="22"/>
      <c r="C71" s="22"/>
      <c r="D71" s="22"/>
      <c r="E71" s="22"/>
      <c r="F71" s="22"/>
      <c r="G71" s="22"/>
      <c r="H71" s="22"/>
      <c r="I71" s="22"/>
      <c r="J71" s="22"/>
      <c r="K71" s="22"/>
    </row>
    <row r="72" spans="2:12" ht="10.5" customHeight="1" x14ac:dyDescent="0.2">
      <c r="B72" s="123" t="s">
        <v>721</v>
      </c>
      <c r="C72" s="108"/>
      <c r="D72" s="84"/>
      <c r="E72" s="84"/>
      <c r="F72" s="124"/>
      <c r="G72" s="84"/>
      <c r="H72" s="84"/>
      <c r="I72" s="110"/>
      <c r="J72" s="84"/>
      <c r="K72" s="84"/>
      <c r="L72" s="84"/>
    </row>
    <row r="73" spans="2:12" ht="9" customHeight="1" x14ac:dyDescent="0.2">
      <c r="B73" s="123" t="s">
        <v>722</v>
      </c>
      <c r="C73" s="108"/>
      <c r="D73" s="84"/>
      <c r="E73" s="84"/>
      <c r="F73" s="124"/>
      <c r="G73" s="84"/>
      <c r="H73" s="84"/>
      <c r="I73" s="110"/>
      <c r="J73" s="84"/>
      <c r="K73" s="84"/>
      <c r="L73" s="84"/>
    </row>
    <row r="74" spans="2:12" ht="9" customHeight="1" x14ac:dyDescent="0.2">
      <c r="B74" s="123" t="s">
        <v>723</v>
      </c>
      <c r="C74" s="108"/>
      <c r="D74" s="84"/>
      <c r="E74" s="84"/>
      <c r="F74" s="124"/>
      <c r="G74" s="84"/>
      <c r="H74" s="84"/>
      <c r="I74" s="110"/>
      <c r="J74" s="84"/>
      <c r="K74" s="84"/>
      <c r="L74" s="84"/>
    </row>
    <row r="75" spans="2:12" ht="61.5" customHeight="1" x14ac:dyDescent="0.2">
      <c r="B75" s="108"/>
      <c r="C75" s="108"/>
      <c r="D75" s="84"/>
      <c r="E75" s="84"/>
      <c r="F75" s="109"/>
      <c r="G75" s="84"/>
      <c r="H75" s="84"/>
      <c r="I75" s="110"/>
      <c r="J75" s="84"/>
      <c r="K75" s="84"/>
      <c r="L75" s="84"/>
    </row>
    <row r="76" spans="2:12" ht="14.25" customHeight="1" x14ac:dyDescent="0.3">
      <c r="B76" s="111" t="s">
        <v>724</v>
      </c>
      <c r="C76" s="112"/>
      <c r="D76" s="112"/>
      <c r="E76" s="112"/>
      <c r="F76" s="112"/>
      <c r="G76" s="112"/>
      <c r="H76" s="112"/>
      <c r="I76" s="112"/>
      <c r="J76" s="112"/>
      <c r="K76" s="112"/>
    </row>
    <row r="77" spans="2:12" ht="6.75" customHeight="1" x14ac:dyDescent="0.2">
      <c r="B77" s="125"/>
      <c r="C77" s="125"/>
      <c r="D77" s="126"/>
      <c r="E77" s="126"/>
      <c r="F77" s="126"/>
      <c r="G77" s="126"/>
      <c r="H77" s="126"/>
      <c r="I77" s="126"/>
      <c r="J77" s="126"/>
    </row>
  </sheetData>
  <printOptions horizontalCentered="1" verticalCentered="1"/>
  <pageMargins left="0" right="0" top="0" bottom="0" header="0" footer="0"/>
  <pageSetup paperSize="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U77"/>
  <sheetViews>
    <sheetView showGridLines="0" view="pageBreakPreview" zoomScale="130" zoomScaleNormal="100" zoomScaleSheetLayoutView="130" workbookViewId="0">
      <selection activeCell="O26" sqref="O26"/>
    </sheetView>
  </sheetViews>
  <sheetFormatPr defaultRowHeight="11.25" x14ac:dyDescent="0.2"/>
  <cols>
    <col min="1" max="1" width="9.140625" style="78"/>
    <col min="2" max="2" width="4.5703125" style="78" customWidth="1"/>
    <col min="3" max="3" width="19.42578125" style="78" customWidth="1"/>
    <col min="4" max="10" width="8.28515625" style="78" customWidth="1"/>
    <col min="11" max="11" width="3.85546875" style="78" customWidth="1"/>
    <col min="12" max="16384" width="9.140625" style="78"/>
  </cols>
  <sheetData>
    <row r="1" spans="2:21" ht="10.5" customHeight="1" x14ac:dyDescent="0.2">
      <c r="B1" s="75"/>
      <c r="C1" s="75"/>
      <c r="D1" s="76"/>
      <c r="E1" s="76"/>
      <c r="F1" s="76"/>
      <c r="G1" s="76"/>
      <c r="H1" s="76"/>
      <c r="I1" s="76"/>
      <c r="J1" s="77"/>
    </row>
    <row r="2" spans="2:21" s="21" customFormat="1" ht="7.5" customHeight="1" x14ac:dyDescent="0.2">
      <c r="B2" s="79"/>
      <c r="C2" s="79"/>
      <c r="D2" s="79"/>
      <c r="E2" s="79"/>
      <c r="F2" s="79"/>
      <c r="G2" s="79"/>
      <c r="H2" s="79"/>
      <c r="I2" s="79"/>
      <c r="J2" s="79"/>
      <c r="K2" s="79"/>
    </row>
    <row r="3" spans="2:21" s="20" customFormat="1" ht="0.75" customHeight="1" x14ac:dyDescent="0.2">
      <c r="B3" s="22"/>
      <c r="C3" s="22"/>
      <c r="D3" s="22"/>
      <c r="E3" s="22"/>
      <c r="F3" s="22"/>
      <c r="G3" s="22"/>
      <c r="H3" s="22"/>
      <c r="I3" s="22"/>
      <c r="J3" s="22"/>
      <c r="K3" s="22"/>
    </row>
    <row r="4" spans="2:21" ht="18.75" customHeight="1" x14ac:dyDescent="0.25">
      <c r="B4" s="80" t="s">
        <v>725</v>
      </c>
      <c r="C4" s="80"/>
      <c r="D4" s="80"/>
      <c r="E4" s="80"/>
      <c r="F4" s="80"/>
      <c r="G4" s="80"/>
      <c r="H4" s="80"/>
      <c r="I4" s="80"/>
      <c r="J4" s="80"/>
      <c r="K4" s="80"/>
      <c r="L4" s="84"/>
    </row>
    <row r="5" spans="2:21" s="87" customFormat="1" ht="10.5" customHeight="1" x14ac:dyDescent="0.2">
      <c r="B5" s="85"/>
      <c r="C5" s="85"/>
      <c r="D5" s="86"/>
      <c r="E5" s="86"/>
      <c r="F5" s="86"/>
      <c r="G5" s="86"/>
      <c r="H5" s="86"/>
      <c r="I5" s="86"/>
      <c r="J5" s="86"/>
      <c r="K5" s="85"/>
      <c r="L5" s="85"/>
    </row>
    <row r="6" spans="2:21" s="21" customFormat="1" ht="12" customHeight="1" x14ac:dyDescent="0.2">
      <c r="B6" s="88" t="s">
        <v>726</v>
      </c>
      <c r="C6" s="88"/>
      <c r="D6" s="88"/>
      <c r="E6" s="88"/>
      <c r="F6" s="88"/>
      <c r="G6" s="88"/>
      <c r="H6" s="88"/>
      <c r="I6" s="88"/>
      <c r="J6" s="88"/>
      <c r="K6" s="88"/>
    </row>
    <row r="7" spans="2:21" s="20" customFormat="1" ht="0.75" customHeight="1" x14ac:dyDescent="0.2">
      <c r="B7" s="22"/>
      <c r="C7" s="22"/>
      <c r="D7" s="22"/>
      <c r="E7" s="22"/>
      <c r="F7" s="22"/>
      <c r="G7" s="22"/>
      <c r="H7" s="22"/>
      <c r="I7" s="22"/>
      <c r="J7" s="22"/>
      <c r="K7" s="22"/>
    </row>
    <row r="8" spans="2:21" s="92" customFormat="1" ht="18.75" customHeight="1" x14ac:dyDescent="0.2">
      <c r="B8" s="21"/>
      <c r="C8" s="21"/>
      <c r="D8" s="91">
        <v>2013</v>
      </c>
      <c r="E8" s="91">
        <v>2014</v>
      </c>
      <c r="F8" s="91">
        <v>2015</v>
      </c>
      <c r="G8" s="91">
        <v>2016</v>
      </c>
      <c r="H8" s="91">
        <v>2017</v>
      </c>
      <c r="I8" s="91">
        <v>2018</v>
      </c>
      <c r="J8" s="91" t="s">
        <v>501</v>
      </c>
      <c r="K8" s="90"/>
      <c r="L8" s="21"/>
    </row>
    <row r="9" spans="2:21" s="20" customFormat="1" ht="0.75" customHeight="1" x14ac:dyDescent="0.2">
      <c r="D9" s="22"/>
      <c r="E9" s="22"/>
      <c r="F9" s="22"/>
      <c r="G9" s="22"/>
      <c r="H9" s="22"/>
      <c r="I9" s="22"/>
      <c r="J9" s="22"/>
      <c r="K9" s="22"/>
    </row>
    <row r="10" spans="2:21" ht="18.75" customHeight="1" x14ac:dyDescent="0.2">
      <c r="B10" s="93" t="s">
        <v>498</v>
      </c>
      <c r="C10" s="94"/>
      <c r="D10" s="95"/>
      <c r="E10" s="95"/>
      <c r="F10" s="95"/>
      <c r="G10" s="95"/>
      <c r="H10" s="95"/>
      <c r="I10" s="95"/>
      <c r="J10" s="95"/>
      <c r="K10" s="96"/>
      <c r="L10" s="84"/>
    </row>
    <row r="11" spans="2:21" s="87" customFormat="1" ht="15" customHeight="1" x14ac:dyDescent="0.2">
      <c r="B11" s="117"/>
      <c r="C11" s="71" t="s">
        <v>660</v>
      </c>
      <c r="D11" s="118">
        <v>1.1694231507265531</v>
      </c>
      <c r="E11" s="118">
        <v>0.86124501976127432</v>
      </c>
      <c r="F11" s="118">
        <v>1.3958252767462047</v>
      </c>
      <c r="G11" s="118">
        <v>1.3676309876893211</v>
      </c>
      <c r="H11" s="118">
        <v>0.92414181826617992</v>
      </c>
      <c r="I11" s="118">
        <v>1.0929965189335962</v>
      </c>
      <c r="J11" s="118">
        <v>1.9790494461933084</v>
      </c>
      <c r="K11" s="85"/>
      <c r="L11" s="85"/>
      <c r="N11" s="119"/>
      <c r="O11" s="119"/>
      <c r="P11" s="119"/>
      <c r="Q11" s="119"/>
      <c r="R11" s="119"/>
      <c r="S11" s="119"/>
      <c r="T11" s="119"/>
      <c r="U11" s="119"/>
    </row>
    <row r="12" spans="2:21" s="87" customFormat="1" ht="10.5" customHeight="1" x14ac:dyDescent="0.2">
      <c r="B12" s="120"/>
      <c r="C12" s="70" t="s">
        <v>661</v>
      </c>
      <c r="D12" s="121">
        <v>2.2837327464232282</v>
      </c>
      <c r="E12" s="121">
        <v>1.8111927758752064</v>
      </c>
      <c r="F12" s="121">
        <v>0.93371363053488599</v>
      </c>
      <c r="G12" s="121">
        <v>0.96067045435940401</v>
      </c>
      <c r="H12" s="121">
        <v>1.052161507611979</v>
      </c>
      <c r="I12" s="121">
        <v>1.4329854707269329</v>
      </c>
      <c r="J12" s="121">
        <v>1.2976779737909439</v>
      </c>
      <c r="K12" s="85"/>
      <c r="L12" s="85"/>
      <c r="N12" s="119"/>
      <c r="O12" s="119"/>
      <c r="P12" s="119"/>
      <c r="Q12" s="119"/>
      <c r="R12" s="119"/>
      <c r="S12" s="119"/>
      <c r="T12" s="119"/>
      <c r="U12" s="119"/>
    </row>
    <row r="13" spans="2:21" s="87" customFormat="1" ht="10.5" customHeight="1" x14ac:dyDescent="0.2">
      <c r="B13" s="120"/>
      <c r="C13" s="71" t="s">
        <v>662</v>
      </c>
      <c r="D13" s="118">
        <v>0.4662174417199284</v>
      </c>
      <c r="E13" s="118">
        <v>0.62786851505256525</v>
      </c>
      <c r="F13" s="118">
        <v>1.2650418887293711</v>
      </c>
      <c r="G13" s="118">
        <v>0.63284887446341553</v>
      </c>
      <c r="H13" s="118">
        <v>0.83267697882650371</v>
      </c>
      <c r="I13" s="118">
        <v>2.6197546197283215</v>
      </c>
      <c r="J13" s="118">
        <v>3.0000425833506275</v>
      </c>
      <c r="K13" s="85"/>
      <c r="L13" s="85"/>
      <c r="N13" s="119"/>
      <c r="O13" s="119"/>
      <c r="P13" s="119"/>
      <c r="Q13" s="119"/>
      <c r="R13" s="119"/>
      <c r="S13" s="119"/>
      <c r="T13" s="119"/>
      <c r="U13" s="119"/>
    </row>
    <row r="14" spans="2:21" s="87" customFormat="1" ht="10.5" customHeight="1" x14ac:dyDescent="0.2">
      <c r="B14" s="120"/>
      <c r="C14" s="70" t="s">
        <v>77</v>
      </c>
      <c r="D14" s="121">
        <v>4.1211070956307241</v>
      </c>
      <c r="E14" s="121">
        <v>3.8092431340072372</v>
      </c>
      <c r="F14" s="121">
        <v>3.6332408348055973</v>
      </c>
      <c r="G14" s="121">
        <v>3.0313500913810043</v>
      </c>
      <c r="H14" s="121">
        <v>2.9786152814975928</v>
      </c>
      <c r="I14" s="121">
        <v>3.5840471472942608</v>
      </c>
      <c r="J14" s="121">
        <v>3.4498621873370459</v>
      </c>
      <c r="K14" s="85"/>
      <c r="L14" s="85"/>
      <c r="N14" s="119"/>
      <c r="O14" s="119"/>
      <c r="P14" s="119"/>
      <c r="Q14" s="119"/>
      <c r="R14" s="119"/>
      <c r="S14" s="119"/>
      <c r="T14" s="119"/>
      <c r="U14" s="119"/>
    </row>
    <row r="15" spans="2:21" s="87" customFormat="1" ht="10.5" customHeight="1" x14ac:dyDescent="0.2">
      <c r="B15" s="120"/>
      <c r="C15" s="71" t="s">
        <v>663</v>
      </c>
      <c r="D15" s="118">
        <v>1.2097819815071675</v>
      </c>
      <c r="E15" s="118">
        <v>1.2373860821729212</v>
      </c>
      <c r="F15" s="118">
        <v>1.9827094022717642</v>
      </c>
      <c r="G15" s="118">
        <v>1.2636918004640187</v>
      </c>
      <c r="H15" s="118">
        <v>3.5924101080070145</v>
      </c>
      <c r="I15" s="118">
        <v>0.99997938456848479</v>
      </c>
      <c r="J15" s="118">
        <v>1.6427640375705581</v>
      </c>
      <c r="K15" s="85"/>
      <c r="L15" s="85"/>
      <c r="N15" s="119"/>
      <c r="O15" s="119"/>
      <c r="P15" s="119"/>
      <c r="Q15" s="119"/>
      <c r="R15" s="119"/>
      <c r="S15" s="119"/>
      <c r="T15" s="119"/>
      <c r="U15" s="119"/>
    </row>
    <row r="16" spans="2:21" s="87" customFormat="1" ht="10.5" customHeight="1" x14ac:dyDescent="0.2">
      <c r="B16" s="120"/>
      <c r="C16" s="70" t="s">
        <v>664</v>
      </c>
      <c r="D16" s="121">
        <v>2.7233966368763154</v>
      </c>
      <c r="E16" s="121">
        <v>2.3357256741778984</v>
      </c>
      <c r="F16" s="121">
        <v>3.3213412233962152</v>
      </c>
      <c r="G16" s="121">
        <v>3.9085242061663403</v>
      </c>
      <c r="H16" s="121">
        <v>3.9908184723773852</v>
      </c>
      <c r="I16" s="121">
        <v>5.3106081001737255</v>
      </c>
      <c r="J16" s="121">
        <v>7.0386741465026219</v>
      </c>
      <c r="K16" s="85"/>
      <c r="L16" s="85"/>
      <c r="N16" s="119"/>
      <c r="O16" s="119"/>
      <c r="P16" s="119"/>
      <c r="Q16" s="119"/>
      <c r="R16" s="119"/>
      <c r="S16" s="119"/>
      <c r="T16" s="119"/>
      <c r="U16" s="119"/>
    </row>
    <row r="17" spans="2:21" s="87" customFormat="1" ht="10.5" customHeight="1" x14ac:dyDescent="0.2">
      <c r="B17" s="120"/>
      <c r="C17" s="71" t="s">
        <v>665</v>
      </c>
      <c r="D17" s="118">
        <v>1.1585990676964693</v>
      </c>
      <c r="E17" s="118">
        <v>0.96839160454650253</v>
      </c>
      <c r="F17" s="118">
        <v>1.0919204772339495</v>
      </c>
      <c r="G17" s="118">
        <v>2.1582898400938304</v>
      </c>
      <c r="H17" s="118">
        <v>1.9494353042749191</v>
      </c>
      <c r="I17" s="118">
        <v>1.4919929116400161</v>
      </c>
      <c r="J17" s="118">
        <v>1.7418022715496502</v>
      </c>
      <c r="K17" s="85"/>
      <c r="L17" s="85"/>
      <c r="N17" s="119"/>
      <c r="O17" s="119"/>
      <c r="P17" s="119"/>
      <c r="Q17" s="119"/>
      <c r="R17" s="119"/>
      <c r="S17" s="119"/>
      <c r="T17" s="119"/>
      <c r="U17" s="119"/>
    </row>
    <row r="18" spans="2:21" s="87" customFormat="1" ht="10.5" customHeight="1" x14ac:dyDescent="0.2">
      <c r="B18" s="120"/>
      <c r="C18" s="70" t="s">
        <v>666</v>
      </c>
      <c r="D18" s="121">
        <v>11.544006752175779</v>
      </c>
      <c r="E18" s="121">
        <v>8.2008870579589388</v>
      </c>
      <c r="F18" s="121">
        <v>8.4522150549992574</v>
      </c>
      <c r="G18" s="121">
        <v>12.146397458599917</v>
      </c>
      <c r="H18" s="121">
        <v>11.266839041617455</v>
      </c>
      <c r="I18" s="121">
        <v>8.6337547505175927</v>
      </c>
      <c r="J18" s="121">
        <v>5.5003076869600243</v>
      </c>
      <c r="K18" s="85"/>
      <c r="L18" s="85"/>
      <c r="N18" s="119"/>
      <c r="O18" s="119"/>
      <c r="P18" s="119"/>
      <c r="Q18" s="119"/>
      <c r="R18" s="119"/>
      <c r="S18" s="119"/>
      <c r="T18" s="119"/>
      <c r="U18" s="119"/>
    </row>
    <row r="19" spans="2:21" s="87" customFormat="1" ht="10.5" customHeight="1" x14ac:dyDescent="0.2">
      <c r="B19" s="120"/>
      <c r="C19" s="71" t="s">
        <v>151</v>
      </c>
      <c r="D19" s="118">
        <v>2.2955302553841133</v>
      </c>
      <c r="E19" s="118">
        <v>2.334976650993791</v>
      </c>
      <c r="F19" s="118">
        <v>2.7984360895969216</v>
      </c>
      <c r="G19" s="118">
        <v>2.699211006213758</v>
      </c>
      <c r="H19" s="118">
        <v>2.8760620032683804</v>
      </c>
      <c r="I19" s="118">
        <v>3.5129781443480477</v>
      </c>
      <c r="J19" s="118">
        <v>3.123138991825007</v>
      </c>
      <c r="K19" s="85"/>
      <c r="L19" s="85"/>
      <c r="N19" s="119"/>
      <c r="O19" s="119"/>
      <c r="P19" s="119"/>
      <c r="Q19" s="119"/>
      <c r="R19" s="119"/>
      <c r="S19" s="119"/>
      <c r="T19" s="119"/>
      <c r="U19" s="119"/>
    </row>
    <row r="20" spans="2:21" s="87" customFormat="1" ht="10.5" customHeight="1" x14ac:dyDescent="0.2">
      <c r="B20" s="120"/>
      <c r="C20" s="70" t="s">
        <v>667</v>
      </c>
      <c r="D20" s="121">
        <v>3.550242579552414</v>
      </c>
      <c r="E20" s="121">
        <v>3.7525909044807024</v>
      </c>
      <c r="F20" s="121">
        <v>3.5987893427572946</v>
      </c>
      <c r="G20" s="121">
        <v>3.3932935466316003</v>
      </c>
      <c r="H20" s="121">
        <v>4.063070655738664</v>
      </c>
      <c r="I20" s="121">
        <v>4.15393781581826</v>
      </c>
      <c r="J20" s="121">
        <v>3.8187437211303759</v>
      </c>
      <c r="K20" s="85"/>
      <c r="L20" s="85"/>
      <c r="N20" s="119"/>
      <c r="O20" s="119"/>
      <c r="P20" s="119"/>
      <c r="Q20" s="119"/>
      <c r="R20" s="119"/>
      <c r="S20" s="119"/>
      <c r="T20" s="119"/>
      <c r="U20" s="119"/>
    </row>
    <row r="21" spans="2:21" s="87" customFormat="1" ht="10.5" customHeight="1" x14ac:dyDescent="0.2">
      <c r="B21" s="120"/>
      <c r="C21" s="71" t="s">
        <v>668</v>
      </c>
      <c r="D21" s="118">
        <v>0.62651404864130578</v>
      </c>
      <c r="E21" s="118">
        <v>1.1022339942309143</v>
      </c>
      <c r="F21" s="118">
        <v>0.65468545955526269</v>
      </c>
      <c r="G21" s="118">
        <v>0.57992590962616386</v>
      </c>
      <c r="H21" s="118">
        <v>0.79108586547601811</v>
      </c>
      <c r="I21" s="118">
        <v>0.61853789921372571</v>
      </c>
      <c r="J21" s="118">
        <v>1.2476252182848424</v>
      </c>
      <c r="K21" s="85"/>
      <c r="L21" s="85"/>
      <c r="N21" s="119"/>
      <c r="O21" s="119"/>
      <c r="P21" s="119"/>
      <c r="Q21" s="119"/>
      <c r="R21" s="119"/>
      <c r="S21" s="119"/>
      <c r="T21" s="119"/>
      <c r="U21" s="119"/>
    </row>
    <row r="22" spans="2:21" s="87" customFormat="1" ht="10.5" customHeight="1" x14ac:dyDescent="0.2">
      <c r="B22" s="120"/>
      <c r="C22" s="70" t="s">
        <v>669</v>
      </c>
      <c r="D22" s="121">
        <v>2.3161902962652379</v>
      </c>
      <c r="E22" s="121">
        <v>1.0700143157508339</v>
      </c>
      <c r="F22" s="121">
        <v>1.2101105339592861</v>
      </c>
      <c r="G22" s="121">
        <v>1.1311883900397124</v>
      </c>
      <c r="H22" s="121">
        <v>1.6362280314898823</v>
      </c>
      <c r="I22" s="121">
        <v>4.8482859330427237</v>
      </c>
      <c r="J22" s="121">
        <v>3.517800159340343</v>
      </c>
      <c r="K22" s="85"/>
      <c r="L22" s="85"/>
      <c r="N22" s="119"/>
      <c r="O22" s="119"/>
      <c r="P22" s="119"/>
      <c r="Q22" s="119"/>
      <c r="R22" s="119"/>
      <c r="S22" s="119"/>
      <c r="T22" s="119"/>
      <c r="U22" s="119"/>
    </row>
    <row r="23" spans="2:21" s="87" customFormat="1" ht="10.5" customHeight="1" x14ac:dyDescent="0.2">
      <c r="B23" s="120"/>
      <c r="C23" s="71" t="s">
        <v>670</v>
      </c>
      <c r="D23" s="118">
        <v>1.5650034127598573</v>
      </c>
      <c r="E23" s="118">
        <v>1.3982092740854308</v>
      </c>
      <c r="F23" s="118">
        <v>1.2995058377798279</v>
      </c>
      <c r="G23" s="118">
        <v>0.6951700043033634</v>
      </c>
      <c r="H23" s="118">
        <v>0.93522646053332747</v>
      </c>
      <c r="I23" s="118">
        <v>1.92</v>
      </c>
      <c r="J23" s="118" t="s">
        <v>531</v>
      </c>
      <c r="K23" s="85"/>
      <c r="L23" s="85"/>
      <c r="N23" s="119"/>
      <c r="O23" s="119"/>
      <c r="P23" s="119"/>
      <c r="Q23" s="119"/>
      <c r="R23" s="119"/>
      <c r="S23" s="119"/>
      <c r="T23" s="119"/>
      <c r="U23" s="119"/>
    </row>
    <row r="24" spans="2:21" s="87" customFormat="1" ht="10.5" customHeight="1" x14ac:dyDescent="0.2">
      <c r="B24" s="120"/>
      <c r="C24" s="70" t="s">
        <v>709</v>
      </c>
      <c r="D24" s="121">
        <v>6.2584976206662128</v>
      </c>
      <c r="E24" s="121">
        <v>8.888939154037546</v>
      </c>
      <c r="F24" s="121">
        <v>6.6442289123863487</v>
      </c>
      <c r="G24" s="121">
        <v>12.827631279056037</v>
      </c>
      <c r="H24" s="121">
        <v>15.018839294649363</v>
      </c>
      <c r="I24" s="121">
        <v>6.974256973767873</v>
      </c>
      <c r="J24" s="121">
        <v>9.273237551339971</v>
      </c>
      <c r="K24" s="85"/>
      <c r="L24" s="85"/>
      <c r="N24" s="119"/>
      <c r="O24" s="119"/>
      <c r="P24" s="119"/>
      <c r="Q24" s="119"/>
      <c r="R24" s="119"/>
      <c r="S24" s="119"/>
      <c r="T24" s="119"/>
      <c r="U24" s="119"/>
    </row>
    <row r="25" spans="2:21" s="87" customFormat="1" ht="10.5" customHeight="1" x14ac:dyDescent="0.2">
      <c r="B25" s="120"/>
      <c r="C25" s="71" t="s">
        <v>710</v>
      </c>
      <c r="D25" s="118">
        <v>2.0368364030335857</v>
      </c>
      <c r="E25" s="118">
        <v>2.1690216902169017</v>
      </c>
      <c r="F25" s="118">
        <v>2.1639876679767478</v>
      </c>
      <c r="G25" s="118">
        <v>3.5895526024517412</v>
      </c>
      <c r="H25" s="118">
        <v>3.9211135288225747</v>
      </c>
      <c r="I25" s="118">
        <v>2.2377806867610088</v>
      </c>
      <c r="J25" s="118">
        <v>5.015410102913048</v>
      </c>
      <c r="K25" s="85"/>
      <c r="L25" s="85"/>
      <c r="N25" s="119"/>
      <c r="O25" s="119"/>
      <c r="P25" s="119"/>
      <c r="Q25" s="119"/>
      <c r="R25" s="119"/>
      <c r="S25" s="119"/>
      <c r="T25" s="119"/>
      <c r="U25" s="119"/>
    </row>
    <row r="26" spans="2:21" s="87" customFormat="1" ht="10.5" customHeight="1" x14ac:dyDescent="0.2">
      <c r="B26" s="120"/>
      <c r="C26" s="70" t="s">
        <v>272</v>
      </c>
      <c r="D26" s="121">
        <v>11.8080958724489</v>
      </c>
      <c r="E26" s="121">
        <v>10.257911901351987</v>
      </c>
      <c r="F26" s="121">
        <v>7.7869690909890785</v>
      </c>
      <c r="G26" s="121">
        <v>6.6383596698771621</v>
      </c>
      <c r="H26" s="121">
        <v>4.6367518907051952</v>
      </c>
      <c r="I26" s="121">
        <v>5.0491747320902425</v>
      </c>
      <c r="J26" s="121">
        <v>6.7106535471862951</v>
      </c>
      <c r="K26" s="85"/>
      <c r="L26" s="85"/>
      <c r="N26" s="119"/>
      <c r="O26" s="119"/>
      <c r="P26" s="119"/>
      <c r="Q26" s="119"/>
      <c r="R26" s="119"/>
      <c r="S26" s="119"/>
      <c r="T26" s="119"/>
      <c r="U26" s="119"/>
    </row>
    <row r="27" spans="2:21" s="87" customFormat="1" ht="10.5" customHeight="1" x14ac:dyDescent="0.2">
      <c r="B27" s="120"/>
      <c r="C27" s="71" t="s">
        <v>673</v>
      </c>
      <c r="D27" s="118">
        <v>8.9278259611197744E-2</v>
      </c>
      <c r="E27" s="118">
        <v>0.95698742525291547</v>
      </c>
      <c r="F27" s="118">
        <v>2.4674628609377698</v>
      </c>
      <c r="G27" s="118">
        <v>2.4110514647971786</v>
      </c>
      <c r="H27" s="118">
        <v>0.88016015463205854</v>
      </c>
      <c r="I27" s="118">
        <v>2.2366847361799289</v>
      </c>
      <c r="J27" s="118">
        <v>3.9726384526573226</v>
      </c>
      <c r="K27" s="85"/>
      <c r="L27" s="85"/>
      <c r="N27" s="119"/>
      <c r="O27" s="119"/>
      <c r="P27" s="119"/>
      <c r="Q27" s="119"/>
      <c r="R27" s="119"/>
      <c r="S27" s="119"/>
      <c r="T27" s="119"/>
      <c r="U27" s="119"/>
    </row>
    <row r="28" spans="2:21" s="87" customFormat="1" ht="10.5" customHeight="1" x14ac:dyDescent="0.2">
      <c r="B28" s="120"/>
      <c r="C28" s="70" t="s">
        <v>674</v>
      </c>
      <c r="D28" s="121">
        <v>2.7420490056785911</v>
      </c>
      <c r="E28" s="121">
        <v>4.7708382047654059</v>
      </c>
      <c r="F28" s="121">
        <v>3.187077836645388</v>
      </c>
      <c r="G28" s="121">
        <v>3.8950299425705519</v>
      </c>
      <c r="H28" s="121">
        <v>3.024118488538023</v>
      </c>
      <c r="I28" s="121">
        <v>3.4617536238167803</v>
      </c>
      <c r="J28" s="121">
        <v>3.1929365382659163</v>
      </c>
      <c r="K28" s="85"/>
      <c r="L28" s="85"/>
      <c r="N28" s="119"/>
      <c r="O28" s="119"/>
      <c r="P28" s="119"/>
      <c r="Q28" s="119"/>
      <c r="R28" s="119"/>
      <c r="S28" s="119"/>
      <c r="T28" s="119"/>
      <c r="U28" s="119"/>
    </row>
    <row r="29" spans="2:21" s="87" customFormat="1" ht="10.5" customHeight="1" x14ac:dyDescent="0.2">
      <c r="B29" s="120"/>
      <c r="C29" s="71" t="s">
        <v>675</v>
      </c>
      <c r="D29" s="118">
        <v>5.3321558072709525</v>
      </c>
      <c r="E29" s="118">
        <v>5.7052217783771484</v>
      </c>
      <c r="F29" s="118">
        <v>5.3010615393326423</v>
      </c>
      <c r="G29" s="118">
        <v>6.5649522749900244</v>
      </c>
      <c r="H29" s="118">
        <v>6.9327158803012701</v>
      </c>
      <c r="I29" s="118">
        <v>6.6698995317799579</v>
      </c>
      <c r="J29" s="118">
        <v>6.4441854966810865</v>
      </c>
      <c r="K29" s="85"/>
      <c r="L29" s="85"/>
      <c r="N29" s="119"/>
      <c r="O29" s="119"/>
      <c r="P29" s="119"/>
      <c r="Q29" s="119"/>
      <c r="R29" s="119"/>
      <c r="S29" s="119"/>
      <c r="T29" s="119"/>
      <c r="U29" s="119"/>
    </row>
    <row r="30" spans="2:21" s="87" customFormat="1" ht="10.5" customHeight="1" x14ac:dyDescent="0.2">
      <c r="B30" s="120"/>
      <c r="C30" s="70" t="s">
        <v>711</v>
      </c>
      <c r="D30" s="121">
        <v>5.615535690513445</v>
      </c>
      <c r="E30" s="121">
        <v>5.4713283258327019</v>
      </c>
      <c r="F30" s="121">
        <v>4.7357796343139036</v>
      </c>
      <c r="G30" s="121">
        <v>4.6240058000176516</v>
      </c>
      <c r="H30" s="121">
        <v>4.2073189015006554</v>
      </c>
      <c r="I30" s="121">
        <v>3.4497880097585352</v>
      </c>
      <c r="J30" s="121">
        <v>5.3494275447847963</v>
      </c>
      <c r="K30" s="85"/>
      <c r="L30" s="85"/>
      <c r="N30" s="119"/>
      <c r="O30" s="119"/>
      <c r="P30" s="119"/>
      <c r="Q30" s="119"/>
      <c r="R30" s="119"/>
      <c r="S30" s="119"/>
      <c r="T30" s="119"/>
      <c r="U30" s="119"/>
    </row>
    <row r="31" spans="2:21" s="87" customFormat="1" ht="10.5" customHeight="1" x14ac:dyDescent="0.2">
      <c r="B31" s="120"/>
      <c r="C31" s="71" t="s">
        <v>332</v>
      </c>
      <c r="D31" s="118">
        <v>4.3732857693603605E-2</v>
      </c>
      <c r="E31" s="118">
        <v>0.11039528783987229</v>
      </c>
      <c r="F31" s="118">
        <v>0.25313245194963657</v>
      </c>
      <c r="G31" s="118">
        <v>6.1504590367716779E-2</v>
      </c>
      <c r="H31" s="118">
        <v>3.3845898866112965E-2</v>
      </c>
      <c r="I31" s="118">
        <v>0.1158568373854285</v>
      </c>
      <c r="J31" s="118">
        <v>0.31609187803133321</v>
      </c>
      <c r="K31" s="85"/>
      <c r="L31" s="85"/>
      <c r="N31" s="119"/>
      <c r="O31" s="119"/>
      <c r="P31" s="119"/>
      <c r="Q31" s="119"/>
      <c r="R31" s="119"/>
      <c r="S31" s="119"/>
      <c r="T31" s="119"/>
      <c r="U31" s="119"/>
    </row>
    <row r="32" spans="2:21" s="87" customFormat="1" ht="10.5" customHeight="1" x14ac:dyDescent="0.2">
      <c r="B32" s="120"/>
      <c r="C32" s="70" t="s">
        <v>712</v>
      </c>
      <c r="D32" s="121">
        <v>1.1593539372182617</v>
      </c>
      <c r="E32" s="121">
        <v>1.0931856996817801</v>
      </c>
      <c r="F32" s="121">
        <v>1.2698031230861617</v>
      </c>
      <c r="G32" s="121">
        <v>2.7718242384610927</v>
      </c>
      <c r="H32" s="121">
        <v>2.0898989288430183</v>
      </c>
      <c r="I32" s="121">
        <v>1.5403723882555869</v>
      </c>
      <c r="J32" s="121">
        <v>4.4151673496398125</v>
      </c>
      <c r="K32" s="85"/>
      <c r="L32" s="85"/>
      <c r="N32" s="119"/>
      <c r="O32" s="119"/>
      <c r="P32" s="119"/>
      <c r="Q32" s="119"/>
      <c r="R32" s="119"/>
      <c r="S32" s="119"/>
      <c r="T32" s="119"/>
      <c r="U32" s="119"/>
    </row>
    <row r="33" spans="2:21" s="87" customFormat="1" ht="10.5" customHeight="1" x14ac:dyDescent="0.2">
      <c r="B33" s="120"/>
      <c r="C33" s="71" t="s">
        <v>678</v>
      </c>
      <c r="D33" s="118">
        <v>0.28823772189303315</v>
      </c>
      <c r="E33" s="118">
        <v>0.57086071933812776</v>
      </c>
      <c r="F33" s="118">
        <v>1.9908602606546211</v>
      </c>
      <c r="G33" s="118">
        <v>3.7462184157517737</v>
      </c>
      <c r="H33" s="118">
        <v>2.9713935827470515</v>
      </c>
      <c r="I33" s="118">
        <v>2.0035108990208119</v>
      </c>
      <c r="J33" s="118">
        <v>1.9023006137856677</v>
      </c>
      <c r="K33" s="85"/>
      <c r="L33" s="85"/>
      <c r="N33" s="119"/>
      <c r="O33" s="119"/>
      <c r="P33" s="119"/>
      <c r="Q33" s="119"/>
      <c r="R33" s="119"/>
      <c r="S33" s="119"/>
      <c r="T33" s="119"/>
      <c r="U33" s="119"/>
    </row>
    <row r="34" spans="2:21" s="87" customFormat="1" ht="10.5" customHeight="1" x14ac:dyDescent="0.2">
      <c r="B34" s="120"/>
      <c r="C34" s="70" t="s">
        <v>679</v>
      </c>
      <c r="D34" s="121">
        <v>1.331307582053902</v>
      </c>
      <c r="E34" s="121">
        <v>0.65430409189988104</v>
      </c>
      <c r="F34" s="121">
        <v>0.61285862386373147</v>
      </c>
      <c r="G34" s="121">
        <v>1.1431997297165566</v>
      </c>
      <c r="H34" s="121">
        <v>0.4523761590658788</v>
      </c>
      <c r="I34" s="121">
        <v>1.3982457680786309</v>
      </c>
      <c r="J34" s="121">
        <v>0.64656434333102142</v>
      </c>
      <c r="K34" s="85"/>
      <c r="L34" s="85"/>
      <c r="N34" s="119"/>
      <c r="O34" s="119"/>
      <c r="P34" s="119"/>
      <c r="Q34" s="119"/>
      <c r="R34" s="119"/>
      <c r="S34" s="119"/>
      <c r="T34" s="119"/>
      <c r="U34" s="119"/>
    </row>
    <row r="35" spans="2:21" s="87" customFormat="1" ht="10.5" customHeight="1" x14ac:dyDescent="0.2">
      <c r="B35" s="120"/>
      <c r="C35" s="71" t="s">
        <v>680</v>
      </c>
      <c r="D35" s="118">
        <v>0.66530943681982713</v>
      </c>
      <c r="E35" s="118">
        <v>0.6646157082380163</v>
      </c>
      <c r="F35" s="118">
        <v>0.9708184455504657</v>
      </c>
      <c r="G35" s="118">
        <v>0.96504900682822936</v>
      </c>
      <c r="H35" s="118">
        <v>0.67866254561619133</v>
      </c>
      <c r="I35" s="118">
        <v>0.63783319310431252</v>
      </c>
      <c r="J35" s="118">
        <v>1.0993739096875805</v>
      </c>
      <c r="K35" s="85"/>
      <c r="L35" s="85"/>
      <c r="N35" s="119"/>
      <c r="O35" s="119"/>
      <c r="P35" s="119"/>
      <c r="Q35" s="119"/>
      <c r="R35" s="119"/>
      <c r="S35" s="119"/>
      <c r="T35" s="119"/>
      <c r="U35" s="119"/>
    </row>
    <row r="36" spans="2:21" s="87" customFormat="1" ht="10.5" customHeight="1" x14ac:dyDescent="0.2">
      <c r="B36" s="120"/>
      <c r="C36" s="70" t="s">
        <v>681</v>
      </c>
      <c r="D36" s="121">
        <v>2.7193621204398171</v>
      </c>
      <c r="E36" s="121">
        <v>2.7698725064755947</v>
      </c>
      <c r="F36" s="121">
        <v>2.5632715029988056</v>
      </c>
      <c r="G36" s="121">
        <v>2.4186632854242558</v>
      </c>
      <c r="H36" s="369">
        <v>2.9511685133745886</v>
      </c>
      <c r="I36" s="369">
        <v>2.5294749009404178</v>
      </c>
      <c r="J36" s="369">
        <v>2.0417732591887212</v>
      </c>
      <c r="K36" s="85"/>
      <c r="L36" s="85"/>
      <c r="N36" s="119"/>
      <c r="O36" s="119"/>
      <c r="P36" s="119"/>
      <c r="Q36" s="119"/>
      <c r="R36" s="119"/>
      <c r="S36" s="119"/>
      <c r="T36" s="119"/>
      <c r="U36" s="119"/>
    </row>
    <row r="37" spans="2:21" s="87" customFormat="1" ht="10.5" customHeight="1" x14ac:dyDescent="0.2">
      <c r="B37" s="120"/>
      <c r="C37" s="71" t="s">
        <v>682</v>
      </c>
      <c r="D37" s="118">
        <v>2.0442666531104865</v>
      </c>
      <c r="E37" s="118">
        <v>1.9502132175048685</v>
      </c>
      <c r="F37" s="118">
        <v>1.6341120040453017</v>
      </c>
      <c r="G37" s="118">
        <v>1.8715892337387579</v>
      </c>
      <c r="H37" s="118">
        <v>2.2517986379168851</v>
      </c>
      <c r="I37" s="118">
        <v>2.9905474772773468</v>
      </c>
      <c r="J37" s="118">
        <v>2.1714433145349972</v>
      </c>
      <c r="K37" s="85"/>
      <c r="L37" s="85"/>
      <c r="N37" s="119"/>
      <c r="O37" s="119"/>
      <c r="P37" s="119"/>
      <c r="Q37" s="119"/>
      <c r="R37" s="119"/>
      <c r="S37" s="119"/>
      <c r="T37" s="119"/>
      <c r="U37" s="119"/>
    </row>
    <row r="38" spans="2:21" s="87" customFormat="1" ht="10.5" customHeight="1" x14ac:dyDescent="0.2">
      <c r="B38" s="120"/>
      <c r="C38" s="70" t="s">
        <v>683</v>
      </c>
      <c r="D38" s="121">
        <v>2.0778255607646843</v>
      </c>
      <c r="E38" s="121">
        <v>1.708561309718599</v>
      </c>
      <c r="F38" s="121">
        <v>1.4521569489733381</v>
      </c>
      <c r="G38" s="121">
        <v>1.2162034454270811</v>
      </c>
      <c r="H38" s="121">
        <v>1.2257829706222703</v>
      </c>
      <c r="I38" s="121">
        <v>1.1696454470401856</v>
      </c>
      <c r="J38" s="121">
        <v>1.2746713342071276</v>
      </c>
      <c r="K38" s="85"/>
      <c r="L38" s="85"/>
      <c r="N38" s="119"/>
      <c r="O38" s="119"/>
      <c r="P38" s="119"/>
      <c r="Q38" s="119"/>
      <c r="R38" s="119"/>
      <c r="S38" s="119"/>
      <c r="T38" s="119"/>
      <c r="U38" s="119"/>
    </row>
    <row r="39" spans="2:21" s="87" customFormat="1" ht="10.5" hidden="1" customHeight="1" x14ac:dyDescent="0.2">
      <c r="B39" s="120"/>
      <c r="C39" s="71"/>
      <c r="D39" s="118" t="e">
        <v>#REF!</v>
      </c>
      <c r="E39" s="118" t="e">
        <v>#REF!</v>
      </c>
      <c r="F39" s="118" t="e">
        <v>#REF!</v>
      </c>
      <c r="G39" s="118" t="e">
        <v>#REF!</v>
      </c>
      <c r="H39" s="118" t="e">
        <v>#REF!</v>
      </c>
      <c r="I39" s="118" t="e">
        <v>#REF!</v>
      </c>
      <c r="J39" s="118" t="e">
        <v>#REF!</v>
      </c>
      <c r="K39" s="85"/>
      <c r="L39" s="85"/>
    </row>
    <row r="40" spans="2:21" ht="28.35" customHeight="1" x14ac:dyDescent="0.2">
      <c r="B40" s="93" t="s">
        <v>727</v>
      </c>
      <c r="C40" s="94"/>
      <c r="D40" s="122"/>
      <c r="E40" s="122"/>
      <c r="F40" s="122"/>
      <c r="G40" s="122"/>
      <c r="H40" s="122"/>
      <c r="I40" s="122"/>
      <c r="J40" s="122"/>
      <c r="K40" s="96"/>
      <c r="L40" s="84"/>
    </row>
    <row r="41" spans="2:21" s="87" customFormat="1" ht="15" customHeight="1" x14ac:dyDescent="0.2">
      <c r="B41" s="120"/>
      <c r="C41" s="71" t="s">
        <v>660</v>
      </c>
      <c r="D41" s="118">
        <v>7.2993697194277711</v>
      </c>
      <c r="E41" s="118">
        <v>14.435830659406657</v>
      </c>
      <c r="F41" s="118">
        <v>11.533013847102607</v>
      </c>
      <c r="G41" s="118">
        <v>22.569372758011621</v>
      </c>
      <c r="H41" s="118">
        <v>23.9209405803092</v>
      </c>
      <c r="I41" s="118">
        <v>18.78753997024652</v>
      </c>
      <c r="J41" s="118">
        <v>19.413447528095816</v>
      </c>
      <c r="K41" s="85"/>
      <c r="L41" s="85"/>
    </row>
    <row r="42" spans="2:21" s="87" customFormat="1" ht="10.5" customHeight="1" x14ac:dyDescent="0.2">
      <c r="B42" s="120"/>
      <c r="C42" s="70" t="s">
        <v>661</v>
      </c>
      <c r="D42" s="121">
        <v>17.52979216480735</v>
      </c>
      <c r="E42" s="121">
        <v>16.828358519212191</v>
      </c>
      <c r="F42" s="121">
        <v>17.400119301015987</v>
      </c>
      <c r="G42" s="121">
        <v>17.521741058629949</v>
      </c>
      <c r="H42" s="121">
        <v>17.230116059446175</v>
      </c>
      <c r="I42" s="121">
        <v>17.724622080423</v>
      </c>
      <c r="J42" s="121">
        <v>19.26912836093036</v>
      </c>
      <c r="K42" s="85"/>
      <c r="L42" s="85"/>
    </row>
    <row r="43" spans="2:21" s="87" customFormat="1" ht="10.5" customHeight="1" x14ac:dyDescent="0.2">
      <c r="B43" s="120"/>
      <c r="C43" s="71" t="s">
        <v>662</v>
      </c>
      <c r="D43" s="118">
        <v>29.644329372614262</v>
      </c>
      <c r="E43" s="118">
        <v>25.506133329798946</v>
      </c>
      <c r="F43" s="118">
        <v>21.601594564167193</v>
      </c>
      <c r="G43" s="118">
        <v>24.574029311612623</v>
      </c>
      <c r="H43" s="118">
        <v>22.741364629572107</v>
      </c>
      <c r="I43" s="118">
        <v>24.743628390673923</v>
      </c>
      <c r="J43" s="118">
        <v>9.3025896116217037</v>
      </c>
      <c r="K43" s="85"/>
      <c r="L43" s="85"/>
    </row>
    <row r="44" spans="2:21" s="87" customFormat="1" ht="10.5" customHeight="1" x14ac:dyDescent="0.2">
      <c r="B44" s="120"/>
      <c r="C44" s="70" t="s">
        <v>77</v>
      </c>
      <c r="D44" s="121">
        <v>32.283970975245516</v>
      </c>
      <c r="E44" s="121">
        <v>32.261360540673422</v>
      </c>
      <c r="F44" s="121">
        <v>32.13659433436321</v>
      </c>
      <c r="G44" s="121">
        <v>33.253228528003696</v>
      </c>
      <c r="H44" s="121">
        <v>28.951643152104143</v>
      </c>
      <c r="I44" s="121">
        <v>33.458541689972762</v>
      </c>
      <c r="J44" s="121">
        <v>33.810705519415315</v>
      </c>
      <c r="K44" s="85"/>
      <c r="L44" s="85"/>
    </row>
    <row r="45" spans="2:21" s="87" customFormat="1" ht="10.5" customHeight="1" x14ac:dyDescent="0.2">
      <c r="B45" s="120"/>
      <c r="C45" s="71" t="s">
        <v>663</v>
      </c>
      <c r="D45" s="118">
        <v>20.009612640907761</v>
      </c>
      <c r="E45" s="118">
        <v>16.654334850255566</v>
      </c>
      <c r="F45" s="118">
        <v>17.730487685475222</v>
      </c>
      <c r="G45" s="118">
        <v>15.828157070137745</v>
      </c>
      <c r="H45" s="118">
        <v>18.994955173481536</v>
      </c>
      <c r="I45" s="118">
        <v>18.668416623793636</v>
      </c>
      <c r="J45" s="118">
        <v>18.666373401592523</v>
      </c>
      <c r="K45" s="85"/>
      <c r="L45" s="85"/>
    </row>
    <row r="46" spans="2:21" s="87" customFormat="1" ht="10.5" customHeight="1" x14ac:dyDescent="0.2">
      <c r="B46" s="120"/>
      <c r="C46" s="70" t="s">
        <v>664</v>
      </c>
      <c r="D46" s="121">
        <v>25.747868276509397</v>
      </c>
      <c r="E46" s="121">
        <v>29.728996145291909</v>
      </c>
      <c r="F46" s="121">
        <v>29.650420920580878</v>
      </c>
      <c r="G46" s="121">
        <v>27.426052999367037</v>
      </c>
      <c r="H46" s="121">
        <v>28.353030093125561</v>
      </c>
      <c r="I46" s="121">
        <v>28.950805113871468</v>
      </c>
      <c r="J46" s="121">
        <v>25.385581186771979</v>
      </c>
      <c r="K46" s="85"/>
      <c r="L46" s="85"/>
    </row>
    <row r="47" spans="2:21" s="87" customFormat="1" ht="10.5" customHeight="1" x14ac:dyDescent="0.2">
      <c r="B47" s="120"/>
      <c r="C47" s="71" t="s">
        <v>665</v>
      </c>
      <c r="D47" s="118">
        <v>35.844356233901699</v>
      </c>
      <c r="E47" s="118">
        <v>36.778340351747381</v>
      </c>
      <c r="F47" s="118">
        <v>35.40209842366275</v>
      </c>
      <c r="G47" s="118">
        <v>34.653181826778223</v>
      </c>
      <c r="H47" s="118">
        <v>40.656145975929078</v>
      </c>
      <c r="I47" s="118">
        <v>36.973428620420322</v>
      </c>
      <c r="J47" s="118">
        <v>32.006538349164572</v>
      </c>
      <c r="K47" s="85"/>
      <c r="L47" s="85"/>
    </row>
    <row r="48" spans="2:21" s="87" customFormat="1" ht="10.5" customHeight="1" x14ac:dyDescent="0.2">
      <c r="B48" s="120"/>
      <c r="C48" s="70" t="s">
        <v>666</v>
      </c>
      <c r="D48" s="121">
        <v>34.141380598563785</v>
      </c>
      <c r="E48" s="121">
        <v>31.031761229253245</v>
      </c>
      <c r="F48" s="121">
        <v>39.175418181121621</v>
      </c>
      <c r="G48" s="121">
        <v>31.30099929702169</v>
      </c>
      <c r="H48" s="121">
        <v>34.624205585599704</v>
      </c>
      <c r="I48" s="121">
        <v>40.362367332163046</v>
      </c>
      <c r="J48" s="121">
        <v>41.487934256627383</v>
      </c>
      <c r="K48" s="85"/>
      <c r="L48" s="85"/>
    </row>
    <row r="49" spans="2:12" s="87" customFormat="1" ht="10.5" customHeight="1" x14ac:dyDescent="0.2">
      <c r="B49" s="120"/>
      <c r="C49" s="71" t="s">
        <v>151</v>
      </c>
      <c r="D49" s="118">
        <v>19.910279365556633</v>
      </c>
      <c r="E49" s="118">
        <v>24.433779489643353</v>
      </c>
      <c r="F49" s="118">
        <v>24.374848697343491</v>
      </c>
      <c r="G49" s="118">
        <v>24.920735418323201</v>
      </c>
      <c r="H49" s="118">
        <v>24.972488521993029</v>
      </c>
      <c r="I49" s="118">
        <v>25.924308521002587</v>
      </c>
      <c r="J49" s="118">
        <v>26.647358239083623</v>
      </c>
      <c r="K49" s="85"/>
      <c r="L49" s="85"/>
    </row>
    <row r="50" spans="2:12" s="87" customFormat="1" ht="10.5" customHeight="1" x14ac:dyDescent="0.2">
      <c r="B50" s="120"/>
      <c r="C50" s="70" t="s">
        <v>667</v>
      </c>
      <c r="D50" s="121">
        <v>33.844867841486909</v>
      </c>
      <c r="E50" s="121">
        <v>32.632015837019885</v>
      </c>
      <c r="F50" s="121">
        <v>34.611684062649431</v>
      </c>
      <c r="G50" s="121">
        <v>36.049250703575886</v>
      </c>
      <c r="H50" s="121">
        <v>35.197573905467657</v>
      </c>
      <c r="I50" s="121">
        <v>35.494207020302156</v>
      </c>
      <c r="J50" s="121">
        <v>35.608994102814783</v>
      </c>
      <c r="K50" s="85"/>
      <c r="L50" s="85"/>
    </row>
    <row r="51" spans="2:12" s="87" customFormat="1" ht="10.5" customHeight="1" x14ac:dyDescent="0.2">
      <c r="B51" s="120"/>
      <c r="C51" s="71" t="s">
        <v>668</v>
      </c>
      <c r="D51" s="118">
        <v>12.748024401506656</v>
      </c>
      <c r="E51" s="118">
        <v>13.553402261400407</v>
      </c>
      <c r="F51" s="118">
        <v>16.896168300270482</v>
      </c>
      <c r="G51" s="118">
        <v>12.837725279461807</v>
      </c>
      <c r="H51" s="118">
        <v>11.366913653375438</v>
      </c>
      <c r="I51" s="118">
        <v>9.5992685933364204</v>
      </c>
      <c r="J51" s="118">
        <v>9.6649142085461577</v>
      </c>
      <c r="K51" s="85"/>
      <c r="L51" s="85"/>
    </row>
    <row r="52" spans="2:12" s="87" customFormat="1" ht="10.5" customHeight="1" x14ac:dyDescent="0.2">
      <c r="B52" s="120"/>
      <c r="C52" s="70" t="s">
        <v>669</v>
      </c>
      <c r="D52" s="121">
        <v>37.641010686298372</v>
      </c>
      <c r="E52" s="121">
        <v>41.401471736854006</v>
      </c>
      <c r="F52" s="121">
        <v>40.826636308056521</v>
      </c>
      <c r="G52" s="121">
        <v>35.838734328281461</v>
      </c>
      <c r="H52" s="121">
        <v>40.620579571485656</v>
      </c>
      <c r="I52" s="121">
        <v>34.818151821221278</v>
      </c>
      <c r="J52" s="121">
        <v>31.287652791778012</v>
      </c>
      <c r="K52" s="85"/>
      <c r="L52" s="85"/>
    </row>
    <row r="53" spans="2:12" s="87" customFormat="1" ht="10.5" customHeight="1" x14ac:dyDescent="0.2">
      <c r="B53" s="120"/>
      <c r="C53" s="71" t="s">
        <v>670</v>
      </c>
      <c r="D53" s="118">
        <v>10.928895257957231</v>
      </c>
      <c r="E53" s="118">
        <v>11.266412224469528</v>
      </c>
      <c r="F53" s="118">
        <v>11.421733080815118</v>
      </c>
      <c r="G53" s="118">
        <v>9.4194561283189397</v>
      </c>
      <c r="H53" s="118">
        <v>10.803348109229383</v>
      </c>
      <c r="I53" s="327">
        <v>11.3</v>
      </c>
      <c r="J53" s="118" t="s">
        <v>531</v>
      </c>
      <c r="K53" s="85"/>
      <c r="L53" s="85"/>
    </row>
    <row r="54" spans="2:12" s="87" customFormat="1" ht="10.5" customHeight="1" x14ac:dyDescent="0.2">
      <c r="B54" s="120"/>
      <c r="C54" s="70" t="s">
        <v>709</v>
      </c>
      <c r="D54" s="121">
        <v>28.678053478359391</v>
      </c>
      <c r="E54" s="121">
        <v>30.591721330015829</v>
      </c>
      <c r="F54" s="121">
        <v>29.690745214570882</v>
      </c>
      <c r="G54" s="121">
        <v>24.253433177635539</v>
      </c>
      <c r="H54" s="121">
        <v>31.377491057444136</v>
      </c>
      <c r="I54" s="121">
        <v>27.628674372727719</v>
      </c>
      <c r="J54" s="121">
        <v>31.636154703388364</v>
      </c>
      <c r="K54" s="85"/>
      <c r="L54" s="85"/>
    </row>
    <row r="55" spans="2:12" s="87" customFormat="1" ht="10.5" customHeight="1" x14ac:dyDescent="0.2">
      <c r="B55" s="120"/>
      <c r="C55" s="71" t="s">
        <v>710</v>
      </c>
      <c r="D55" s="118">
        <v>22.199349945828818</v>
      </c>
      <c r="E55" s="118">
        <v>26.244262442624425</v>
      </c>
      <c r="F55" s="118">
        <v>27.792473700313007</v>
      </c>
      <c r="G55" s="118">
        <v>20.854420026034955</v>
      </c>
      <c r="H55" s="118">
        <v>23.66994784650986</v>
      </c>
      <c r="I55" s="118">
        <v>23.30486827410969</v>
      </c>
      <c r="J55" s="118">
        <v>22.586025969948238</v>
      </c>
      <c r="K55" s="85"/>
      <c r="L55" s="85"/>
    </row>
    <row r="56" spans="2:12" s="87" customFormat="1" ht="10.5" customHeight="1" x14ac:dyDescent="0.2">
      <c r="B56" s="120"/>
      <c r="C56" s="70" t="s">
        <v>272</v>
      </c>
      <c r="D56" s="121">
        <v>22.520067665256555</v>
      </c>
      <c r="E56" s="121">
        <v>17.822741701847473</v>
      </c>
      <c r="F56" s="121">
        <v>16.105608071187103</v>
      </c>
      <c r="G56" s="121">
        <v>17.732054166345364</v>
      </c>
      <c r="H56" s="121">
        <v>18.903839590468628</v>
      </c>
      <c r="I56" s="121">
        <v>16.34828910791467</v>
      </c>
      <c r="J56" s="121">
        <v>17.983257050465511</v>
      </c>
      <c r="K56" s="85"/>
      <c r="L56" s="85"/>
    </row>
    <row r="57" spans="2:12" s="87" customFormat="1" ht="10.5" customHeight="1" x14ac:dyDescent="0.2">
      <c r="B57" s="120"/>
      <c r="C57" s="71" t="s">
        <v>673</v>
      </c>
      <c r="D57" s="118">
        <v>10.910443849645464</v>
      </c>
      <c r="E57" s="118">
        <v>13.05579070428049</v>
      </c>
      <c r="F57" s="118">
        <v>14.069361550158929</v>
      </c>
      <c r="G57" s="118">
        <v>17.802751583043779</v>
      </c>
      <c r="H57" s="118">
        <v>13.727046803810573</v>
      </c>
      <c r="I57" s="118">
        <v>13.844146564980353</v>
      </c>
      <c r="J57" s="118">
        <v>17.66582661916053</v>
      </c>
      <c r="K57" s="85"/>
      <c r="L57" s="85"/>
    </row>
    <row r="58" spans="2:12" s="87" customFormat="1" ht="10.5" customHeight="1" x14ac:dyDescent="0.2">
      <c r="B58" s="120"/>
      <c r="C58" s="70" t="s">
        <v>674</v>
      </c>
      <c r="D58" s="121">
        <v>26.161818218880153</v>
      </c>
      <c r="E58" s="121">
        <v>28.049355969393478</v>
      </c>
      <c r="F58" s="121">
        <v>30.139064973541558</v>
      </c>
      <c r="G58" s="121">
        <v>30.201450607601785</v>
      </c>
      <c r="H58" s="121">
        <v>30.036275227971799</v>
      </c>
      <c r="I58" s="121">
        <v>28.987626094653347</v>
      </c>
      <c r="J58" s="121">
        <v>28.583541133420024</v>
      </c>
      <c r="K58" s="85"/>
      <c r="L58" s="85"/>
    </row>
    <row r="59" spans="2:12" s="87" customFormat="1" ht="10.5" customHeight="1" x14ac:dyDescent="0.2">
      <c r="B59" s="120"/>
      <c r="C59" s="71" t="s">
        <v>675</v>
      </c>
      <c r="D59" s="118">
        <v>33.8774701828697</v>
      </c>
      <c r="E59" s="118">
        <v>33.239878050990754</v>
      </c>
      <c r="F59" s="118">
        <v>32.901987319647482</v>
      </c>
      <c r="G59" s="118">
        <v>31.459141800923458</v>
      </c>
      <c r="H59" s="118">
        <v>31.360672258345161</v>
      </c>
      <c r="I59" s="118">
        <v>31.296299069227423</v>
      </c>
      <c r="J59" s="118">
        <v>30.057070969421272</v>
      </c>
      <c r="K59" s="85"/>
      <c r="L59" s="85"/>
    </row>
    <row r="60" spans="2:12" s="87" customFormat="1" ht="10.5" customHeight="1" x14ac:dyDescent="0.2">
      <c r="B60" s="120"/>
      <c r="C60" s="70" t="s">
        <v>711</v>
      </c>
      <c r="D60" s="121">
        <v>22.783818228939438</v>
      </c>
      <c r="E60" s="121">
        <v>24.242484547101363</v>
      </c>
      <c r="F60" s="121">
        <v>20.105228548743504</v>
      </c>
      <c r="G60" s="121">
        <v>26.608556539442038</v>
      </c>
      <c r="H60" s="121">
        <v>23.713109380183486</v>
      </c>
      <c r="I60" s="121">
        <v>22.892052462348008</v>
      </c>
      <c r="J60" s="121">
        <v>22.171680376170663</v>
      </c>
      <c r="K60" s="85"/>
      <c r="L60" s="85"/>
    </row>
    <row r="61" spans="2:12" s="87" customFormat="1" ht="10.5" customHeight="1" x14ac:dyDescent="0.2">
      <c r="B61" s="120"/>
      <c r="C61" s="71" t="s">
        <v>332</v>
      </c>
      <c r="D61" s="118">
        <v>11.463230215408679</v>
      </c>
      <c r="E61" s="118">
        <v>10.193191242240388</v>
      </c>
      <c r="F61" s="118">
        <v>9.1505191897621785</v>
      </c>
      <c r="G61" s="118">
        <v>8.6095103345405768</v>
      </c>
      <c r="H61" s="118">
        <v>8.3514624672075541</v>
      </c>
      <c r="I61" s="118">
        <v>15.262281411591731</v>
      </c>
      <c r="J61" s="118">
        <v>15.131594469062726</v>
      </c>
      <c r="K61" s="85"/>
      <c r="L61" s="85"/>
    </row>
    <row r="62" spans="2:12" s="87" customFormat="1" ht="10.5" customHeight="1" x14ac:dyDescent="0.2">
      <c r="B62" s="120"/>
      <c r="C62" s="70" t="s">
        <v>712</v>
      </c>
      <c r="D62" s="121">
        <v>9.1336834269001077</v>
      </c>
      <c r="E62" s="121">
        <v>11.984381761896918</v>
      </c>
      <c r="F62" s="121">
        <v>15.781395241290143</v>
      </c>
      <c r="G62" s="121">
        <v>11.792877304293908</v>
      </c>
      <c r="H62" s="121">
        <v>9.9030959848705713</v>
      </c>
      <c r="I62" s="121">
        <v>10.498582369775368</v>
      </c>
      <c r="J62" s="121">
        <v>15.06269774209207</v>
      </c>
      <c r="K62" s="85"/>
      <c r="L62" s="85"/>
    </row>
    <row r="63" spans="2:12" s="87" customFormat="1" ht="10.5" customHeight="1" x14ac:dyDescent="0.2">
      <c r="B63" s="120"/>
      <c r="C63" s="71" t="s">
        <v>678</v>
      </c>
      <c r="D63" s="118">
        <v>22.187085896731755</v>
      </c>
      <c r="E63" s="118">
        <v>19.160781181179591</v>
      </c>
      <c r="F63" s="118">
        <v>23.487281707652087</v>
      </c>
      <c r="G63" s="118">
        <v>22.215466256093368</v>
      </c>
      <c r="H63" s="118">
        <v>21.078316668405421</v>
      </c>
      <c r="I63" s="118">
        <v>20.986163911405395</v>
      </c>
      <c r="J63" s="118">
        <v>15.801138278716145</v>
      </c>
      <c r="K63" s="85"/>
      <c r="L63" s="85"/>
    </row>
    <row r="64" spans="2:12" s="87" customFormat="1" ht="10.5" customHeight="1" x14ac:dyDescent="0.2">
      <c r="B64" s="120"/>
      <c r="C64" s="70" t="s">
        <v>679</v>
      </c>
      <c r="D64" s="121">
        <v>16.876326493979125</v>
      </c>
      <c r="E64" s="121">
        <v>16.378625710737634</v>
      </c>
      <c r="F64" s="121">
        <v>15.305392026207397</v>
      </c>
      <c r="G64" s="121">
        <v>21.797847135409892</v>
      </c>
      <c r="H64" s="121">
        <v>20.466823774617197</v>
      </c>
      <c r="I64" s="121">
        <v>20.364372126340434</v>
      </c>
      <c r="J64" s="121">
        <v>23.068210845026126</v>
      </c>
      <c r="K64" s="85"/>
      <c r="L64" s="85"/>
    </row>
    <row r="65" spans="2:12" s="87" customFormat="1" ht="10.5" customHeight="1" x14ac:dyDescent="0.2">
      <c r="B65" s="120"/>
      <c r="C65" s="71" t="s">
        <v>680</v>
      </c>
      <c r="D65" s="118">
        <v>18.714816379018895</v>
      </c>
      <c r="E65" s="118">
        <v>18.503431411217161</v>
      </c>
      <c r="F65" s="118">
        <v>19.030561580670035</v>
      </c>
      <c r="G65" s="118">
        <v>19.77668195761062</v>
      </c>
      <c r="H65" s="118">
        <v>17.283146182677527</v>
      </c>
      <c r="I65" s="118">
        <v>17.891283722095917</v>
      </c>
      <c r="J65" s="118">
        <v>17.387717921237613</v>
      </c>
      <c r="K65" s="85"/>
      <c r="L65" s="85"/>
    </row>
    <row r="66" spans="2:12" s="87" customFormat="1" ht="10.5" customHeight="1" x14ac:dyDescent="0.2">
      <c r="B66" s="120"/>
      <c r="C66" s="70" t="s">
        <v>681</v>
      </c>
      <c r="D66" s="121">
        <v>15.801354401805868</v>
      </c>
      <c r="E66" s="121">
        <v>15.268274632488982</v>
      </c>
      <c r="F66" s="121">
        <v>15.486687143201681</v>
      </c>
      <c r="G66" s="121">
        <v>14.42931587428396</v>
      </c>
      <c r="H66" s="369">
        <v>15.72687247942066</v>
      </c>
      <c r="I66" s="369">
        <v>14.647081647725621</v>
      </c>
      <c r="J66" s="369">
        <v>12.610839322307646</v>
      </c>
      <c r="K66" s="85"/>
      <c r="L66" s="85"/>
    </row>
    <row r="67" spans="2:12" s="87" customFormat="1" ht="10.5" customHeight="1" x14ac:dyDescent="0.2">
      <c r="B67" s="120"/>
      <c r="C67" s="71" t="s">
        <v>682</v>
      </c>
      <c r="D67" s="118">
        <v>38.219297774489092</v>
      </c>
      <c r="E67" s="118">
        <v>38.634494774126935</v>
      </c>
      <c r="F67" s="118">
        <v>39.815247564202394</v>
      </c>
      <c r="G67" s="118">
        <v>41.621122458705322</v>
      </c>
      <c r="H67" s="118">
        <v>40.918563405135181</v>
      </c>
      <c r="I67" s="118">
        <v>41.001169848453408</v>
      </c>
      <c r="J67" s="118">
        <v>40.951795108290682</v>
      </c>
      <c r="K67" s="85"/>
      <c r="L67" s="85"/>
    </row>
    <row r="68" spans="2:12" s="87" customFormat="1" ht="10.5" customHeight="1" x14ac:dyDescent="0.2">
      <c r="B68" s="120"/>
      <c r="C68" s="70" t="s">
        <v>683</v>
      </c>
      <c r="D68" s="121">
        <v>37.715984253064747</v>
      </c>
      <c r="E68" s="121">
        <v>36.869827892308699</v>
      </c>
      <c r="F68" s="121">
        <v>36.507245931265516</v>
      </c>
      <c r="G68" s="121">
        <v>28.726423578403129</v>
      </c>
      <c r="H68" s="121">
        <v>31.825718267448082</v>
      </c>
      <c r="I68" s="121">
        <v>32.489605878721619</v>
      </c>
      <c r="J68" s="121">
        <v>32.589649509894556</v>
      </c>
      <c r="K68" s="85"/>
      <c r="L68" s="85"/>
    </row>
    <row r="69" spans="2:12" s="87" customFormat="1" ht="10.5" hidden="1" customHeight="1" x14ac:dyDescent="0.2">
      <c r="B69" s="120"/>
      <c r="C69" s="71"/>
      <c r="D69" s="118" t="e">
        <v>#REF!</v>
      </c>
      <c r="E69" s="118" t="e">
        <v>#REF!</v>
      </c>
      <c r="F69" s="118" t="e">
        <v>#REF!</v>
      </c>
      <c r="G69" s="118" t="e">
        <v>#REF!</v>
      </c>
      <c r="H69" s="118" t="e">
        <v>#REF!</v>
      </c>
      <c r="I69" s="118" t="e">
        <v>#REF!</v>
      </c>
      <c r="J69" s="118" t="e">
        <v>#REF!</v>
      </c>
      <c r="K69" s="85"/>
      <c r="L69" s="85"/>
    </row>
    <row r="70" spans="2:12" s="21" customFormat="1" ht="8.25" customHeight="1" x14ac:dyDescent="0.2">
      <c r="B70" s="102"/>
      <c r="C70" s="102"/>
      <c r="D70" s="102"/>
      <c r="E70" s="102"/>
      <c r="F70" s="102"/>
      <c r="G70" s="102"/>
      <c r="H70" s="102"/>
      <c r="I70" s="102"/>
      <c r="J70" s="102"/>
    </row>
    <row r="71" spans="2:12" s="20" customFormat="1" ht="0.75" customHeight="1" x14ac:dyDescent="0.2">
      <c r="B71" s="22"/>
      <c r="C71" s="22"/>
      <c r="D71" s="22"/>
      <c r="E71" s="22"/>
      <c r="F71" s="22"/>
      <c r="G71" s="22"/>
      <c r="H71" s="22"/>
      <c r="I71" s="22"/>
      <c r="J71" s="22"/>
      <c r="K71" s="22"/>
    </row>
    <row r="72" spans="2:12" ht="10.5" customHeight="1" x14ac:dyDescent="0.2">
      <c r="B72" s="123" t="s">
        <v>721</v>
      </c>
      <c r="C72" s="108"/>
      <c r="D72" s="84"/>
      <c r="E72" s="84"/>
      <c r="F72" s="124"/>
      <c r="G72" s="84"/>
      <c r="H72" s="84"/>
      <c r="I72" s="110"/>
      <c r="J72" s="84"/>
      <c r="K72" s="84"/>
      <c r="L72" s="84"/>
    </row>
    <row r="73" spans="2:12" ht="9" customHeight="1" x14ac:dyDescent="0.2">
      <c r="B73" s="123" t="s">
        <v>728</v>
      </c>
      <c r="C73" s="108"/>
      <c r="D73" s="84"/>
      <c r="E73" s="84"/>
      <c r="F73" s="124"/>
      <c r="G73" s="84"/>
      <c r="H73" s="84"/>
      <c r="I73" s="110"/>
      <c r="J73" s="84"/>
      <c r="K73" s="84"/>
      <c r="L73" s="84"/>
    </row>
    <row r="74" spans="2:12" ht="9" customHeight="1" x14ac:dyDescent="0.2">
      <c r="B74" s="123" t="s">
        <v>730</v>
      </c>
      <c r="C74" s="108"/>
      <c r="D74" s="84"/>
      <c r="E74" s="84"/>
      <c r="F74" s="124"/>
      <c r="G74" s="84"/>
      <c r="H74" s="84"/>
      <c r="I74" s="110"/>
      <c r="J74" s="84"/>
      <c r="K74" s="84"/>
      <c r="L74" s="84"/>
    </row>
    <row r="75" spans="2:12" ht="9" customHeight="1" x14ac:dyDescent="0.2">
      <c r="B75" s="123" t="s">
        <v>731</v>
      </c>
      <c r="C75" s="108"/>
      <c r="D75" s="84"/>
      <c r="E75" s="84"/>
      <c r="F75" s="109"/>
      <c r="G75" s="84"/>
      <c r="H75" s="84"/>
      <c r="I75" s="110"/>
      <c r="J75" s="84"/>
      <c r="K75" s="84"/>
      <c r="L75" s="84"/>
    </row>
    <row r="76" spans="2:12" ht="14.25" customHeight="1" x14ac:dyDescent="0.3">
      <c r="B76" s="111" t="s">
        <v>729</v>
      </c>
      <c r="C76" s="112"/>
      <c r="D76" s="112"/>
      <c r="E76" s="112"/>
      <c r="F76" s="112"/>
      <c r="G76" s="112"/>
      <c r="H76" s="112"/>
      <c r="I76" s="112"/>
      <c r="J76" s="112"/>
      <c r="K76" s="112"/>
    </row>
    <row r="77" spans="2:12" ht="6.75" customHeight="1" x14ac:dyDescent="0.2">
      <c r="B77" s="125"/>
      <c r="C77" s="125"/>
      <c r="D77" s="126"/>
      <c r="E77" s="126"/>
      <c r="F77" s="126"/>
      <c r="G77" s="126"/>
      <c r="H77" s="126"/>
      <c r="I77" s="126"/>
      <c r="J77" s="126"/>
    </row>
  </sheetData>
  <printOptions horizontalCentered="1" verticalCentered="1"/>
  <pageMargins left="0" right="0" top="0" bottom="0" header="0" footer="0"/>
  <pageSetup paperSize="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BH445"/>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RowHeight="12.75" x14ac:dyDescent="0.2"/>
  <cols>
    <col min="1" max="2" width="2.7109375" customWidth="1"/>
    <col min="3" max="3" width="9.7109375" bestFit="1" customWidth="1"/>
    <col min="4" max="13" width="9.7109375" customWidth="1"/>
  </cols>
  <sheetData>
    <row r="1" spans="3:60" x14ac:dyDescent="0.2">
      <c r="D1" s="194" t="s">
        <v>517</v>
      </c>
      <c r="E1" s="195"/>
    </row>
    <row r="3" spans="3:60" ht="16.5" thickBot="1" x14ac:dyDescent="0.3">
      <c r="C3" s="7" t="s">
        <v>17</v>
      </c>
      <c r="D3" s="8">
        <v>1970</v>
      </c>
      <c r="E3" s="8">
        <v>1971</v>
      </c>
      <c r="F3" s="8">
        <v>1972</v>
      </c>
      <c r="G3" s="8">
        <v>1973</v>
      </c>
      <c r="H3" s="8">
        <v>1974</v>
      </c>
      <c r="I3" s="8">
        <v>1975</v>
      </c>
      <c r="J3" s="8">
        <v>1976</v>
      </c>
      <c r="K3" s="8">
        <v>1977</v>
      </c>
      <c r="L3" s="8">
        <v>1978</v>
      </c>
      <c r="M3" s="8">
        <v>1979</v>
      </c>
      <c r="N3" s="8">
        <v>1980</v>
      </c>
      <c r="O3" s="8">
        <v>1981</v>
      </c>
      <c r="P3" s="8">
        <v>1982</v>
      </c>
      <c r="Q3" s="8">
        <v>1983</v>
      </c>
      <c r="R3" s="8">
        <v>1984</v>
      </c>
      <c r="S3" s="8">
        <v>1985</v>
      </c>
      <c r="T3" s="8">
        <v>1986</v>
      </c>
      <c r="U3" s="8">
        <v>1987</v>
      </c>
      <c r="V3" s="8">
        <v>1988</v>
      </c>
      <c r="W3" s="8">
        <v>1989</v>
      </c>
      <c r="X3" s="8">
        <v>1990</v>
      </c>
      <c r="Y3" s="8">
        <v>1991</v>
      </c>
      <c r="Z3" s="8">
        <v>1992</v>
      </c>
      <c r="AA3" s="8">
        <v>1993</v>
      </c>
      <c r="AB3" s="8">
        <v>1994</v>
      </c>
      <c r="AC3" s="8">
        <v>1995</v>
      </c>
      <c r="AD3" s="8">
        <v>1996</v>
      </c>
      <c r="AE3" s="8">
        <v>1997</v>
      </c>
      <c r="AF3" s="8">
        <v>1998</v>
      </c>
      <c r="AG3" s="8">
        <v>1999</v>
      </c>
      <c r="AH3" s="8">
        <v>2000</v>
      </c>
      <c r="AI3" s="8">
        <v>2001</v>
      </c>
      <c r="AJ3" s="8">
        <v>2002</v>
      </c>
      <c r="AK3" s="8">
        <v>2003</v>
      </c>
      <c r="AL3" s="8">
        <v>2004</v>
      </c>
      <c r="AM3" s="8">
        <v>2005</v>
      </c>
      <c r="AN3" s="8">
        <v>2006</v>
      </c>
      <c r="AO3" s="8">
        <v>2007</v>
      </c>
      <c r="AP3" s="8">
        <v>2008</v>
      </c>
      <c r="AQ3" s="8">
        <v>2009</v>
      </c>
      <c r="AR3" s="8">
        <v>2010</v>
      </c>
      <c r="AS3" s="8">
        <v>2011</v>
      </c>
      <c r="AT3" s="8">
        <v>2012</v>
      </c>
      <c r="AU3" s="8">
        <v>2013</v>
      </c>
      <c r="AV3" s="8">
        <v>2014</v>
      </c>
      <c r="AW3" s="8">
        <v>2015</v>
      </c>
      <c r="AX3" s="8">
        <v>2016</v>
      </c>
      <c r="AY3" s="8">
        <v>2017</v>
      </c>
      <c r="AZ3" s="8">
        <v>2018</v>
      </c>
      <c r="BA3" s="8">
        <v>2019</v>
      </c>
      <c r="BB3" s="8">
        <v>2020</v>
      </c>
      <c r="BC3" s="8">
        <v>2021</v>
      </c>
      <c r="BD3" s="8">
        <v>2022</v>
      </c>
      <c r="BE3" s="8">
        <v>2023</v>
      </c>
      <c r="BF3" s="8">
        <v>2024</v>
      </c>
    </row>
    <row r="5" spans="3:60" x14ac:dyDescent="0.2">
      <c r="C5" s="9" t="s">
        <v>18</v>
      </c>
      <c r="D5" s="9" t="s">
        <v>0</v>
      </c>
      <c r="E5" s="9" t="s">
        <v>0</v>
      </c>
      <c r="F5" s="9" t="s">
        <v>0</v>
      </c>
      <c r="G5" s="9" t="s">
        <v>0</v>
      </c>
      <c r="H5" s="9" t="s">
        <v>0</v>
      </c>
      <c r="I5" s="9" t="s">
        <v>0</v>
      </c>
      <c r="J5" s="9" t="s">
        <v>0</v>
      </c>
      <c r="K5" s="9" t="s">
        <v>0</v>
      </c>
      <c r="L5" s="9" t="s">
        <v>0</v>
      </c>
      <c r="M5" s="9" t="s">
        <v>0</v>
      </c>
      <c r="N5" s="9" t="s">
        <v>0</v>
      </c>
      <c r="O5" s="9" t="s">
        <v>0</v>
      </c>
      <c r="P5" s="9" t="s">
        <v>0</v>
      </c>
      <c r="Q5" s="9" t="s">
        <v>0</v>
      </c>
      <c r="R5" s="9" t="s">
        <v>0</v>
      </c>
      <c r="S5" s="9" t="s">
        <v>0</v>
      </c>
      <c r="T5" s="9" t="s">
        <v>0</v>
      </c>
      <c r="U5" s="9" t="s">
        <v>0</v>
      </c>
      <c r="V5" s="9" t="s">
        <v>0</v>
      </c>
      <c r="W5" s="9" t="s">
        <v>0</v>
      </c>
      <c r="X5" s="9" t="s">
        <v>0</v>
      </c>
      <c r="Y5" s="9" t="s">
        <v>0</v>
      </c>
      <c r="Z5" s="9">
        <v>2600</v>
      </c>
      <c r="AA5" s="9">
        <v>3840</v>
      </c>
      <c r="AB5" s="9">
        <v>4600</v>
      </c>
      <c r="AC5" s="9">
        <v>5000</v>
      </c>
      <c r="AD5" s="9">
        <v>4435</v>
      </c>
      <c r="AE5" s="9">
        <v>4973.0020000000004</v>
      </c>
      <c r="AF5" s="9">
        <v>5500.74</v>
      </c>
      <c r="AG5" s="9">
        <v>6229</v>
      </c>
      <c r="AH5" s="9">
        <v>6519</v>
      </c>
      <c r="AI5" s="9">
        <v>7638.768</v>
      </c>
      <c r="AJ5" s="9">
        <v>8230</v>
      </c>
      <c r="AK5" s="9">
        <v>9323.7540000000008</v>
      </c>
      <c r="AL5" s="9">
        <v>10585.531999999999</v>
      </c>
      <c r="AM5" s="9">
        <v>10999.794</v>
      </c>
      <c r="AN5" s="9">
        <v>13831</v>
      </c>
      <c r="AO5" s="9">
        <v>16660.04</v>
      </c>
      <c r="AP5" s="9">
        <v>17759.3</v>
      </c>
      <c r="AQ5" s="9">
        <v>17355.789000000001</v>
      </c>
      <c r="AR5" s="9">
        <v>19321.096999999998</v>
      </c>
      <c r="AS5" s="9">
        <v>19876.978662000001</v>
      </c>
      <c r="AT5" s="9">
        <v>19819.931999799999</v>
      </c>
      <c r="AU5" s="9">
        <v>19021.860466999999</v>
      </c>
      <c r="AV5" s="9">
        <v>18788.017032</v>
      </c>
      <c r="AW5" s="9">
        <v>16671.141</v>
      </c>
      <c r="AX5" s="9">
        <v>16250.362999999999</v>
      </c>
      <c r="AY5" s="9">
        <v>17198.659</v>
      </c>
      <c r="AZ5" s="9">
        <v>19492.385000000002</v>
      </c>
      <c r="BA5" s="9">
        <v>21702.417000000001</v>
      </c>
      <c r="BB5" s="9">
        <v>25748.299499999997</v>
      </c>
      <c r="BC5" s="9" t="s">
        <v>0</v>
      </c>
      <c r="BD5" s="9" t="s">
        <v>0</v>
      </c>
      <c r="BE5" s="9" t="s">
        <v>0</v>
      </c>
      <c r="BF5" s="9" t="s">
        <v>0</v>
      </c>
      <c r="BG5" s="9" t="s">
        <v>0</v>
      </c>
      <c r="BH5" s="9" t="s">
        <v>0</v>
      </c>
    </row>
    <row r="6" spans="3:60" x14ac:dyDescent="0.2">
      <c r="C6" s="9" t="s">
        <v>19</v>
      </c>
      <c r="D6" s="9" t="s">
        <v>0</v>
      </c>
      <c r="E6" s="9" t="s">
        <v>0</v>
      </c>
      <c r="F6" s="9" t="s">
        <v>0</v>
      </c>
      <c r="G6" s="9" t="s">
        <v>0</v>
      </c>
      <c r="H6" s="9" t="s">
        <v>0</v>
      </c>
      <c r="I6" s="9" t="s">
        <v>0</v>
      </c>
      <c r="J6" s="9" t="s">
        <v>0</v>
      </c>
      <c r="K6" s="9" t="s">
        <v>0</v>
      </c>
      <c r="L6" s="9" t="s">
        <v>0</v>
      </c>
      <c r="M6" s="9" t="s">
        <v>0</v>
      </c>
      <c r="N6" s="9" t="s">
        <v>0</v>
      </c>
      <c r="O6" s="9" t="s">
        <v>0</v>
      </c>
      <c r="P6" s="9" t="s">
        <v>0</v>
      </c>
      <c r="Q6" s="9" t="s">
        <v>0</v>
      </c>
      <c r="R6" s="9" t="s">
        <v>0</v>
      </c>
      <c r="S6" s="9" t="s">
        <v>0</v>
      </c>
      <c r="T6" s="9" t="s">
        <v>0</v>
      </c>
      <c r="U6" s="9" t="s">
        <v>0</v>
      </c>
      <c r="V6" s="9" t="s">
        <v>0</v>
      </c>
      <c r="W6" s="9" t="s">
        <v>0</v>
      </c>
      <c r="X6" s="9" t="s">
        <v>0</v>
      </c>
      <c r="Y6" s="9" t="s">
        <v>0</v>
      </c>
      <c r="Z6" s="9">
        <v>17740.772286331885</v>
      </c>
      <c r="AA6" s="9">
        <v>12196.226261154699</v>
      </c>
      <c r="AB6" s="9">
        <v>10662.379576283027</v>
      </c>
      <c r="AC6" s="9">
        <v>10551.355057428458</v>
      </c>
      <c r="AD6" s="9">
        <v>8166.666532080787</v>
      </c>
      <c r="AE6" s="9">
        <v>8231.6958803648395</v>
      </c>
      <c r="AF6" s="9">
        <v>8531.0295842514424</v>
      </c>
      <c r="AG6" s="9">
        <v>9461.5099730834936</v>
      </c>
      <c r="AH6" s="9">
        <v>9372.6940416880316</v>
      </c>
      <c r="AI6" s="9">
        <v>10579.465038503926</v>
      </c>
      <c r="AJ6" s="9">
        <v>10997.194501502061</v>
      </c>
      <c r="AK6" s="9">
        <v>11843.021220512943</v>
      </c>
      <c r="AL6" s="9">
        <v>13034.843314883899</v>
      </c>
      <c r="AM6" s="9">
        <v>13111.39475651578</v>
      </c>
      <c r="AN6" s="9">
        <v>16087.421227520381</v>
      </c>
      <c r="AO6" s="9">
        <v>18563.646723906502</v>
      </c>
      <c r="AP6" s="9">
        <v>19006.028246486458</v>
      </c>
      <c r="AQ6" s="9">
        <v>18135.614268905778</v>
      </c>
      <c r="AR6" s="9">
        <v>19321.096999999998</v>
      </c>
      <c r="AS6" s="9">
        <v>19427.286747096576</v>
      </c>
      <c r="AT6" s="9">
        <v>19171.625709213196</v>
      </c>
      <c r="AU6" s="9">
        <v>18346.681378787431</v>
      </c>
      <c r="AV6" s="9">
        <v>17844.566530952474</v>
      </c>
      <c r="AW6" s="9">
        <v>15745.195734011611</v>
      </c>
      <c r="AX6" s="9">
        <v>15422.021892461686</v>
      </c>
      <c r="AY6" s="9">
        <v>16100.721442892776</v>
      </c>
      <c r="AZ6" s="9">
        <v>17575.501739414176</v>
      </c>
      <c r="BA6" s="9">
        <v>19110.993780697769</v>
      </c>
      <c r="BB6" s="9">
        <v>22170.493108199717</v>
      </c>
      <c r="BC6" s="9" t="s">
        <v>0</v>
      </c>
      <c r="BD6" s="9" t="s">
        <v>0</v>
      </c>
      <c r="BE6" s="9" t="s">
        <v>0</v>
      </c>
      <c r="BF6" s="9" t="s">
        <v>0</v>
      </c>
      <c r="BG6" s="9" t="s">
        <v>0</v>
      </c>
      <c r="BH6" s="9" t="s">
        <v>0</v>
      </c>
    </row>
    <row r="7" spans="3:60" x14ac:dyDescent="0.2">
      <c r="C7" s="9" t="s">
        <v>20</v>
      </c>
      <c r="D7" s="9" t="s">
        <v>0</v>
      </c>
      <c r="E7" s="9" t="s">
        <v>0</v>
      </c>
      <c r="F7" s="9" t="s">
        <v>0</v>
      </c>
      <c r="G7" s="9" t="s">
        <v>0</v>
      </c>
      <c r="H7" s="9" t="s">
        <v>0</v>
      </c>
      <c r="I7" s="9" t="s">
        <v>0</v>
      </c>
      <c r="J7" s="9" t="s">
        <v>0</v>
      </c>
      <c r="K7" s="9" t="s">
        <v>0</v>
      </c>
      <c r="L7" s="9" t="s">
        <v>0</v>
      </c>
      <c r="M7" s="9" t="s">
        <v>0</v>
      </c>
      <c r="N7" s="9" t="s">
        <v>0</v>
      </c>
      <c r="O7" s="9" t="s">
        <v>0</v>
      </c>
      <c r="P7" s="9" t="s">
        <v>0</v>
      </c>
      <c r="Q7" s="9" t="s">
        <v>0</v>
      </c>
      <c r="R7" s="9" t="s">
        <v>0</v>
      </c>
      <c r="S7" s="9" t="s">
        <v>0</v>
      </c>
      <c r="T7" s="9" t="s">
        <v>0</v>
      </c>
      <c r="U7" s="9" t="s">
        <v>0</v>
      </c>
      <c r="V7" s="9" t="s">
        <v>0</v>
      </c>
      <c r="W7" s="9" t="s">
        <v>0</v>
      </c>
      <c r="X7" s="9" t="s">
        <v>0</v>
      </c>
      <c r="Y7" s="9" t="s">
        <v>0</v>
      </c>
      <c r="Z7" s="9">
        <v>34.652805544448888</v>
      </c>
      <c r="AA7" s="9">
        <v>37.624926513815403</v>
      </c>
      <c r="AB7" s="9">
        <v>48.615514690340305</v>
      </c>
      <c r="AC7" s="9">
        <v>53.937432578209275</v>
      </c>
      <c r="AD7" s="9">
        <v>42.440191387559807</v>
      </c>
      <c r="AE7" s="9">
        <v>33.391539649499769</v>
      </c>
      <c r="AF7" s="9">
        <v>36.518223461461858</v>
      </c>
      <c r="AG7" s="9">
        <v>45.239305686687487</v>
      </c>
      <c r="AH7" s="9">
        <v>45.36218773919699</v>
      </c>
      <c r="AI7" s="9">
        <v>53.239252857541125</v>
      </c>
      <c r="AJ7" s="9">
        <v>58.722797003210843</v>
      </c>
      <c r="AK7" s="9">
        <v>76.512013786312167</v>
      </c>
      <c r="AL7" s="9">
        <v>102.9921385483557</v>
      </c>
      <c r="AM7" s="9">
        <v>110.14112346049865</v>
      </c>
      <c r="AN7" s="9">
        <v>140.98878695208973</v>
      </c>
      <c r="AO7" s="9">
        <v>184.23133915735929</v>
      </c>
      <c r="AP7" s="9">
        <v>211.69746096078197</v>
      </c>
      <c r="AQ7" s="9">
        <v>182.7309854706254</v>
      </c>
      <c r="AR7" s="9">
        <v>185.88702135847603</v>
      </c>
      <c r="AS7" s="9">
        <v>197.01634118346715</v>
      </c>
      <c r="AT7" s="9">
        <v>183.21253466259935</v>
      </c>
      <c r="AU7" s="9">
        <v>180.01418834436612</v>
      </c>
      <c r="AV7" s="9">
        <v>178.12052950030446</v>
      </c>
      <c r="AW7" s="9">
        <v>132.35178698643915</v>
      </c>
      <c r="AX7" s="9">
        <v>130.90260127907143</v>
      </c>
      <c r="AY7" s="9">
        <v>144.40560147103645</v>
      </c>
      <c r="AZ7" s="9">
        <v>181.07932928025105</v>
      </c>
      <c r="BA7" s="9">
        <v>193.4134972115219</v>
      </c>
      <c r="BB7" s="9">
        <v>231.27186251296615</v>
      </c>
      <c r="BC7" s="9" t="s">
        <v>0</v>
      </c>
      <c r="BD7" s="9" t="s">
        <v>0</v>
      </c>
      <c r="BE7" s="9" t="s">
        <v>0</v>
      </c>
      <c r="BF7" s="9" t="s">
        <v>0</v>
      </c>
      <c r="BG7" s="9" t="s">
        <v>0</v>
      </c>
      <c r="BH7" s="9" t="s">
        <v>0</v>
      </c>
    </row>
    <row r="8" spans="3:60" x14ac:dyDescent="0.2">
      <c r="C8" s="9" t="s">
        <v>21</v>
      </c>
      <c r="D8" s="9" t="s">
        <v>0</v>
      </c>
      <c r="E8" s="9" t="s">
        <v>0</v>
      </c>
      <c r="F8" s="9" t="s">
        <v>0</v>
      </c>
      <c r="G8" s="9" t="s">
        <v>0</v>
      </c>
      <c r="H8" s="9" t="s">
        <v>0</v>
      </c>
      <c r="I8" s="9" t="s">
        <v>0</v>
      </c>
      <c r="J8" s="9" t="s">
        <v>0</v>
      </c>
      <c r="K8" s="9" t="s">
        <v>0</v>
      </c>
      <c r="L8" s="9" t="s">
        <v>0</v>
      </c>
      <c r="M8" s="9" t="s">
        <v>0</v>
      </c>
      <c r="N8" s="9" t="s">
        <v>0</v>
      </c>
      <c r="O8" s="9" t="s">
        <v>0</v>
      </c>
      <c r="P8" s="9" t="s">
        <v>0</v>
      </c>
      <c r="Q8" s="9" t="s">
        <v>0</v>
      </c>
      <c r="R8" s="9" t="s">
        <v>0</v>
      </c>
      <c r="S8" s="9" t="s">
        <v>0</v>
      </c>
      <c r="T8" s="9" t="s">
        <v>0</v>
      </c>
      <c r="U8" s="9" t="s">
        <v>0</v>
      </c>
      <c r="V8" s="9" t="s">
        <v>0</v>
      </c>
      <c r="W8" s="9" t="s">
        <v>0</v>
      </c>
      <c r="X8" s="9" t="s">
        <v>0</v>
      </c>
      <c r="Y8" s="9" t="s">
        <v>0</v>
      </c>
      <c r="Z8" s="9">
        <v>170.68281976459386</v>
      </c>
      <c r="AA8" s="9">
        <v>117.33910199302193</v>
      </c>
      <c r="AB8" s="9">
        <v>102.58206250031775</v>
      </c>
      <c r="AC8" s="9">
        <v>101.5139028038143</v>
      </c>
      <c r="AD8" s="9">
        <v>78.570969136817268</v>
      </c>
      <c r="AE8" s="9">
        <v>79.196612279823356</v>
      </c>
      <c r="AF8" s="9">
        <v>82.076482434591526</v>
      </c>
      <c r="AG8" s="9">
        <v>91.028573918448089</v>
      </c>
      <c r="AH8" s="9">
        <v>90.174081601770553</v>
      </c>
      <c r="AI8" s="9">
        <v>101.78434710894676</v>
      </c>
      <c r="AJ8" s="9">
        <v>105.80329518474178</v>
      </c>
      <c r="AK8" s="9">
        <v>113.94093920062481</v>
      </c>
      <c r="AL8" s="9">
        <v>125.40738228674138</v>
      </c>
      <c r="AM8" s="9">
        <v>126.14387874269559</v>
      </c>
      <c r="AN8" s="9">
        <v>154.776036439488</v>
      </c>
      <c r="AO8" s="9">
        <v>178.59964136912163</v>
      </c>
      <c r="AP8" s="9">
        <v>182.85576531158802</v>
      </c>
      <c r="AQ8" s="9">
        <v>174.48156887536828</v>
      </c>
      <c r="AR8" s="9">
        <v>185.88702135847603</v>
      </c>
      <c r="AS8" s="9">
        <v>186.90866602940713</v>
      </c>
      <c r="AT8" s="9">
        <v>184.44896776229746</v>
      </c>
      <c r="AU8" s="9">
        <v>176.5122318528712</v>
      </c>
      <c r="AV8" s="9">
        <v>171.68141746154006</v>
      </c>
      <c r="AW8" s="9">
        <v>151.48350715808746</v>
      </c>
      <c r="AX8" s="9">
        <v>148.37427258477666</v>
      </c>
      <c r="AY8" s="9">
        <v>154.90399694913197</v>
      </c>
      <c r="AZ8" s="9">
        <v>169.09276254968421</v>
      </c>
      <c r="BA8" s="9">
        <v>183.86563190973416</v>
      </c>
      <c r="BB8" s="9">
        <v>213.30087654608155</v>
      </c>
      <c r="BC8" s="9" t="s">
        <v>0</v>
      </c>
      <c r="BD8" s="9" t="s">
        <v>0</v>
      </c>
      <c r="BE8" s="9" t="s">
        <v>0</v>
      </c>
      <c r="BF8" s="9" t="s">
        <v>0</v>
      </c>
      <c r="BG8" s="9" t="s">
        <v>0</v>
      </c>
      <c r="BH8" s="9" t="s">
        <v>0</v>
      </c>
    </row>
    <row r="9" spans="3:60" x14ac:dyDescent="0.2">
      <c r="C9" s="9" t="s">
        <v>23</v>
      </c>
      <c r="D9" s="9" t="s">
        <v>0</v>
      </c>
      <c r="E9" s="9" t="s">
        <v>0</v>
      </c>
      <c r="F9" s="9" t="s">
        <v>0</v>
      </c>
      <c r="G9" s="9" t="s">
        <v>0</v>
      </c>
      <c r="H9" s="9" t="s">
        <v>0</v>
      </c>
      <c r="I9" s="9" t="s">
        <v>0</v>
      </c>
      <c r="J9" s="9" t="s">
        <v>0</v>
      </c>
      <c r="K9" s="9" t="s">
        <v>0</v>
      </c>
      <c r="L9" s="9" t="s">
        <v>0</v>
      </c>
      <c r="M9" s="9" t="s">
        <v>0</v>
      </c>
      <c r="N9" s="9" t="s">
        <v>0</v>
      </c>
      <c r="O9" s="9" t="s">
        <v>0</v>
      </c>
      <c r="P9" s="9" t="s">
        <v>0</v>
      </c>
      <c r="Q9" s="9" t="s">
        <v>0</v>
      </c>
      <c r="R9" s="9" t="s">
        <v>0</v>
      </c>
      <c r="S9" s="9" t="s">
        <v>0</v>
      </c>
      <c r="T9" s="9" t="s">
        <v>0</v>
      </c>
      <c r="U9" s="9" t="s">
        <v>0</v>
      </c>
      <c r="V9" s="9" t="s">
        <v>0</v>
      </c>
      <c r="W9" s="9" t="s">
        <v>0</v>
      </c>
      <c r="X9" s="9" t="s">
        <v>0</v>
      </c>
      <c r="Y9" s="9" t="s">
        <v>0</v>
      </c>
      <c r="Z9" s="9">
        <v>4.1047662651363259</v>
      </c>
      <c r="AA9" s="9">
        <v>2.5747274409623047</v>
      </c>
      <c r="AB9" s="9">
        <v>2.0575119313327761</v>
      </c>
      <c r="AC9" s="9">
        <v>1.8696900801723106</v>
      </c>
      <c r="AD9" s="9">
        <v>1.326418609937223</v>
      </c>
      <c r="AE9" s="9">
        <v>1.5009483164515705</v>
      </c>
      <c r="AF9" s="9">
        <v>1.4293279424603997</v>
      </c>
      <c r="AG9" s="9">
        <v>1.4042119595846652</v>
      </c>
      <c r="AH9" s="9">
        <v>1.3006809670410358</v>
      </c>
      <c r="AI9" s="9">
        <v>1.3557159565462003</v>
      </c>
      <c r="AJ9" s="9">
        <v>1.3480885971033294</v>
      </c>
      <c r="AK9" s="9">
        <v>1.3757165748416056</v>
      </c>
      <c r="AL9" s="9">
        <v>1.4350228290693765</v>
      </c>
      <c r="AM9" s="9">
        <v>1.3678562679456776</v>
      </c>
      <c r="AN9" s="9">
        <v>1.5847880513557953</v>
      </c>
      <c r="AO9" s="9">
        <v>1.7254849160252215</v>
      </c>
      <c r="AP9" s="9">
        <v>1.6433510136248051</v>
      </c>
      <c r="AQ9" s="9">
        <v>1.5171993013595166</v>
      </c>
      <c r="AR9" s="9">
        <v>1.5585991957374892</v>
      </c>
      <c r="AS9" s="9">
        <v>1.5282647915154572</v>
      </c>
      <c r="AT9" s="9">
        <v>1.4870774625809657</v>
      </c>
      <c r="AU9" s="9">
        <v>1.408971386086324</v>
      </c>
      <c r="AV9" s="9">
        <v>1.3465168570312582</v>
      </c>
      <c r="AW9" s="9">
        <v>1.1623132983385007</v>
      </c>
      <c r="AX9" s="9">
        <v>1.1015320782700708</v>
      </c>
      <c r="AY9" s="9">
        <v>1.1075287561353506</v>
      </c>
      <c r="AZ9" s="9">
        <v>1.1617263083615585</v>
      </c>
      <c r="BA9" s="9">
        <v>1.2160996463057103</v>
      </c>
      <c r="BB9" s="9">
        <v>1.3573325310045767</v>
      </c>
      <c r="BC9" s="9" t="s">
        <v>0</v>
      </c>
      <c r="BD9" s="9" t="s">
        <v>0</v>
      </c>
      <c r="BE9" s="9" t="s">
        <v>0</v>
      </c>
      <c r="BF9" s="9" t="s">
        <v>0</v>
      </c>
      <c r="BG9" s="9" t="s">
        <v>0</v>
      </c>
      <c r="BH9" s="9" t="s">
        <v>0</v>
      </c>
    </row>
    <row r="10" spans="3:60" x14ac:dyDescent="0.2">
      <c r="C10" s="9" t="s">
        <v>22</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v>-31.253126615287762</v>
      </c>
      <c r="AB10" s="9">
        <v>-12.576403979622896</v>
      </c>
      <c r="AC10" s="9">
        <v>-1.0412733673590746</v>
      </c>
      <c r="AD10" s="9">
        <v>-22.600779827504546</v>
      </c>
      <c r="AE10" s="9">
        <v>0.79627774721302558</v>
      </c>
      <c r="AF10" s="9">
        <v>3.6363552327122184</v>
      </c>
      <c r="AG10" s="9">
        <v>10.90701162905059</v>
      </c>
      <c r="AH10" s="9">
        <v>-0.93870779239391133</v>
      </c>
      <c r="AI10" s="9">
        <v>12.87539091160339</v>
      </c>
      <c r="AJ10" s="9">
        <v>3.9484932506304471</v>
      </c>
      <c r="AK10" s="9">
        <v>7.6912954380806253</v>
      </c>
      <c r="AL10" s="9">
        <v>10.06349707713634</v>
      </c>
      <c r="AM10" s="9">
        <v>0.587283174662101</v>
      </c>
      <c r="AN10" s="9">
        <v>22.698015934007685</v>
      </c>
      <c r="AO10" s="9">
        <v>15.392308446241842</v>
      </c>
      <c r="AP10" s="9">
        <v>2.3830529052799143</v>
      </c>
      <c r="AQ10" s="9">
        <v>-4.579673176806887</v>
      </c>
      <c r="AR10" s="9">
        <v>6.5367663510950136</v>
      </c>
      <c r="AS10" s="9">
        <v>0.5496051652583489</v>
      </c>
      <c r="AT10" s="9">
        <v>-1.3159894184481935</v>
      </c>
      <c r="AU10" s="9">
        <v>-4.3029440639941523</v>
      </c>
      <c r="AV10" s="9">
        <v>-2.7368156532957877</v>
      </c>
      <c r="AW10" s="9">
        <v>-11.764762082056613</v>
      </c>
      <c r="AX10" s="9">
        <v>-2.0525234935747982</v>
      </c>
      <c r="AY10" s="9">
        <v>4.4008467577318244</v>
      </c>
      <c r="AZ10" s="9">
        <v>9.1597156174166408</v>
      </c>
      <c r="BA10" s="9">
        <v>8.7365474058709545</v>
      </c>
      <c r="BB10" s="9">
        <v>16.009106395042959</v>
      </c>
      <c r="BC10" s="9" t="s">
        <v>0</v>
      </c>
      <c r="BD10" s="9" t="s">
        <v>0</v>
      </c>
      <c r="BE10" s="9" t="s">
        <v>0</v>
      </c>
      <c r="BF10" s="9" t="s">
        <v>0</v>
      </c>
      <c r="BG10" s="9" t="s">
        <v>0</v>
      </c>
      <c r="BH10" s="9" t="s">
        <v>0</v>
      </c>
    </row>
    <row r="11" spans="3:60" x14ac:dyDescent="0.2">
      <c r="C11" s="9" t="s">
        <v>24</v>
      </c>
      <c r="D11" s="9" t="s">
        <v>0</v>
      </c>
      <c r="E11" s="9" t="s">
        <v>0</v>
      </c>
      <c r="F11" s="9" t="s">
        <v>0</v>
      </c>
      <c r="G11" s="9" t="s">
        <v>0</v>
      </c>
      <c r="H11" s="9" t="s">
        <v>0</v>
      </c>
      <c r="I11" s="9" t="s">
        <v>0</v>
      </c>
      <c r="J11" s="9" t="s">
        <v>0</v>
      </c>
      <c r="K11" s="9" t="s">
        <v>0</v>
      </c>
      <c r="L11" s="9" t="s">
        <v>0</v>
      </c>
      <c r="M11" s="9" t="s">
        <v>0</v>
      </c>
      <c r="N11" s="9">
        <v>5518.8107579381767</v>
      </c>
      <c r="O11" s="9">
        <v>5833.3776917451632</v>
      </c>
      <c r="P11" s="9">
        <v>6002.5486565414531</v>
      </c>
      <c r="Q11" s="9">
        <v>6068.5765323185806</v>
      </c>
      <c r="R11" s="9">
        <v>6189.9494802523304</v>
      </c>
      <c r="S11" s="9">
        <v>6097.0994408243951</v>
      </c>
      <c r="T11" s="9">
        <v>6438.523970466671</v>
      </c>
      <c r="U11" s="9">
        <v>6387.0232903260476</v>
      </c>
      <c r="V11" s="9">
        <v>6297.6101727926025</v>
      </c>
      <c r="W11" s="9">
        <v>6914.767962052586</v>
      </c>
      <c r="X11" s="9">
        <v>6223.2911658473267</v>
      </c>
      <c r="Y11" s="9">
        <v>4480.7717653411446</v>
      </c>
      <c r="Z11" s="9">
        <v>4158.1617256573609</v>
      </c>
      <c r="AA11" s="9">
        <v>4557.3407160008537</v>
      </c>
      <c r="AB11" s="9">
        <v>4985.7335424475086</v>
      </c>
      <c r="AC11" s="9">
        <v>5429.4507886814472</v>
      </c>
      <c r="AD11" s="9">
        <v>5923.5424283240336</v>
      </c>
      <c r="AE11" s="9">
        <v>5276.4383298056564</v>
      </c>
      <c r="AF11" s="9">
        <v>5742.312872811236</v>
      </c>
      <c r="AG11" s="9">
        <v>6482.538002693861</v>
      </c>
      <c r="AH11" s="9">
        <v>6932.8362516836623</v>
      </c>
      <c r="AI11" s="9">
        <v>7507.7929574754644</v>
      </c>
      <c r="AJ11" s="9">
        <v>7848.3933038291325</v>
      </c>
      <c r="AK11" s="9">
        <v>8282.2974793149897</v>
      </c>
      <c r="AL11" s="9">
        <v>8739.0513757937242</v>
      </c>
      <c r="AM11" s="9">
        <v>9222.0126996344043</v>
      </c>
      <c r="AN11" s="9">
        <v>9766.355589763325</v>
      </c>
      <c r="AO11" s="9">
        <v>10350.692707331151</v>
      </c>
      <c r="AP11" s="9">
        <v>11127.005964979797</v>
      </c>
      <c r="AQ11" s="9">
        <v>11500.240523378872</v>
      </c>
      <c r="AR11" s="9">
        <v>11926.54416009236</v>
      </c>
      <c r="AS11" s="9">
        <v>12230.123147969984</v>
      </c>
      <c r="AT11" s="9">
        <v>12403.453915720605</v>
      </c>
      <c r="AU11" s="9">
        <v>12527.737156051566</v>
      </c>
      <c r="AV11" s="9">
        <v>12750.038483740618</v>
      </c>
      <c r="AW11" s="9">
        <v>13032.932461035211</v>
      </c>
      <c r="AX11" s="9">
        <v>13469.809505483929</v>
      </c>
      <c r="AY11" s="9">
        <v>13986.4537233019</v>
      </c>
      <c r="AZ11" s="9">
        <v>14555.301135270347</v>
      </c>
      <c r="BA11" s="9">
        <v>15119.289974985564</v>
      </c>
      <c r="BB11" s="9">
        <v>15714.710409851834</v>
      </c>
      <c r="BC11" s="9">
        <v>16332.538482006565</v>
      </c>
      <c r="BD11" s="9">
        <v>16979.054410649893</v>
      </c>
      <c r="BE11" s="9">
        <v>17651.291711550493</v>
      </c>
      <c r="BF11" s="9">
        <v>18353.357736432685</v>
      </c>
      <c r="BG11" s="9" t="s">
        <v>0</v>
      </c>
      <c r="BH11" s="9" t="s">
        <v>0</v>
      </c>
    </row>
    <row r="12" spans="3:60" x14ac:dyDescent="0.2">
      <c r="C12" s="9" t="s">
        <v>25</v>
      </c>
      <c r="D12" s="9" t="s">
        <v>0</v>
      </c>
      <c r="E12" s="9" t="s">
        <v>0</v>
      </c>
      <c r="F12" s="9" t="s">
        <v>0</v>
      </c>
      <c r="G12" s="9" t="s">
        <v>0</v>
      </c>
      <c r="H12" s="9" t="s">
        <v>0</v>
      </c>
      <c r="I12" s="9" t="s">
        <v>0</v>
      </c>
      <c r="J12" s="9" t="s">
        <v>0</v>
      </c>
      <c r="K12" s="9" t="s">
        <v>0</v>
      </c>
      <c r="L12" s="9" t="s">
        <v>0</v>
      </c>
      <c r="M12" s="9" t="s">
        <v>0</v>
      </c>
      <c r="N12" s="9">
        <v>2074.5810033204875</v>
      </c>
      <c r="O12" s="9">
        <v>2149.344807951421</v>
      </c>
      <c r="P12" s="9">
        <v>2165.4286238813379</v>
      </c>
      <c r="Q12" s="9">
        <v>2143.3054670000388</v>
      </c>
      <c r="R12" s="9">
        <v>2140.6570038623199</v>
      </c>
      <c r="S12" s="9">
        <v>2065.6377068185243</v>
      </c>
      <c r="T12" s="9">
        <v>2139.5449202958671</v>
      </c>
      <c r="U12" s="9">
        <v>2080.4656455123727</v>
      </c>
      <c r="V12" s="9">
        <v>2013.0006635170757</v>
      </c>
      <c r="W12" s="9">
        <v>2151.6545618326882</v>
      </c>
      <c r="X12" s="9">
        <v>1909.7389570199423</v>
      </c>
      <c r="Y12" s="9">
        <v>1395.5629878657217</v>
      </c>
      <c r="Z12" s="9">
        <v>1313.8935603258005</v>
      </c>
      <c r="AA12" s="9">
        <v>1433.2161507015705</v>
      </c>
      <c r="AB12" s="9">
        <v>1548.2206908263825</v>
      </c>
      <c r="AC12" s="9">
        <v>1669.8264707742956</v>
      </c>
      <c r="AD12" s="9">
        <v>1800.9724385919569</v>
      </c>
      <c r="AE12" s="9">
        <v>1587.0930155377384</v>
      </c>
      <c r="AF12" s="9">
        <v>1714.6099901229384</v>
      </c>
      <c r="AG12" s="9">
        <v>2024.6675372328511</v>
      </c>
      <c r="AH12" s="9">
        <v>2275.0004107382238</v>
      </c>
      <c r="AI12" s="9">
        <v>2453.3916125140358</v>
      </c>
      <c r="AJ12" s="9">
        <v>2572.3952374492651</v>
      </c>
      <c r="AK12" s="9">
        <v>2724.7877292611652</v>
      </c>
      <c r="AL12" s="9">
        <v>2887.0977242620584</v>
      </c>
      <c r="AM12" s="9">
        <v>3062.2838521480139</v>
      </c>
      <c r="AN12" s="9">
        <v>3263.5650860583828</v>
      </c>
      <c r="AO12" s="9">
        <v>3485.0688119778515</v>
      </c>
      <c r="AP12" s="9">
        <v>3775.3077177738605</v>
      </c>
      <c r="AQ12" s="9">
        <v>3928.328470863129</v>
      </c>
      <c r="AR12" s="9">
        <v>4094.2183939258798</v>
      </c>
      <c r="AS12" s="9">
        <v>4209.7527416366802</v>
      </c>
      <c r="AT12" s="9">
        <v>4276.4794362827215</v>
      </c>
      <c r="AU12" s="9">
        <v>4327.2328326877232</v>
      </c>
      <c r="AV12" s="9">
        <v>4413.1462500971302</v>
      </c>
      <c r="AW12" s="9">
        <v>4524.2194217991964</v>
      </c>
      <c r="AX12" s="9">
        <v>4683.357610001849</v>
      </c>
      <c r="AY12" s="9">
        <v>4867.4658167155103</v>
      </c>
      <c r="AZ12" s="9">
        <v>5073.9590965682355</v>
      </c>
      <c r="BA12" s="9">
        <v>5273.9992099044084</v>
      </c>
      <c r="BB12" s="9">
        <v>5483.7153195642377</v>
      </c>
      <c r="BC12" s="9">
        <v>5707.2773397819856</v>
      </c>
      <c r="BD12" s="9">
        <v>5943.5845051088172</v>
      </c>
      <c r="BE12" s="9">
        <v>6189.7401853864512</v>
      </c>
      <c r="BF12" s="9">
        <v>6445.602346360326</v>
      </c>
      <c r="BG12" s="9" t="s">
        <v>0</v>
      </c>
      <c r="BH12" s="9" t="s">
        <v>0</v>
      </c>
    </row>
    <row r="13" spans="3:60" x14ac:dyDescent="0.2">
      <c r="C13" s="9" t="s">
        <v>26</v>
      </c>
      <c r="D13" s="9" t="s">
        <v>0</v>
      </c>
      <c r="E13" s="9" t="s">
        <v>0</v>
      </c>
      <c r="F13" s="9" t="s">
        <v>0</v>
      </c>
      <c r="G13" s="9" t="s">
        <v>0</v>
      </c>
      <c r="H13" s="9" t="s">
        <v>0</v>
      </c>
      <c r="I13" s="9" t="s">
        <v>0</v>
      </c>
      <c r="J13" s="9" t="s">
        <v>0</v>
      </c>
      <c r="K13" s="9" t="s">
        <v>0</v>
      </c>
      <c r="L13" s="9" t="s">
        <v>0</v>
      </c>
      <c r="M13" s="9" t="s">
        <v>0</v>
      </c>
      <c r="N13" s="9" t="s">
        <v>0</v>
      </c>
      <c r="O13" s="9" t="s">
        <v>0</v>
      </c>
      <c r="P13" s="9" t="s">
        <v>0</v>
      </c>
      <c r="Q13" s="9" t="s">
        <v>0</v>
      </c>
      <c r="R13" s="9" t="s">
        <v>0</v>
      </c>
      <c r="S13" s="9" t="s">
        <v>0</v>
      </c>
      <c r="T13" s="9" t="s">
        <v>0</v>
      </c>
      <c r="U13" s="9" t="s">
        <v>0</v>
      </c>
      <c r="V13" s="9" t="s">
        <v>0</v>
      </c>
      <c r="W13" s="9" t="s">
        <v>0</v>
      </c>
      <c r="X13" s="9" t="s">
        <v>0</v>
      </c>
      <c r="Y13" s="9" t="s">
        <v>0</v>
      </c>
      <c r="Z13" s="9">
        <v>53.932259624052058</v>
      </c>
      <c r="AA13" s="9">
        <v>36.901409520416983</v>
      </c>
      <c r="AB13" s="9">
        <v>31.85482543711554</v>
      </c>
      <c r="AC13" s="9">
        <v>31.220579880158397</v>
      </c>
      <c r="AD13" s="9">
        <v>23.888433585323945</v>
      </c>
      <c r="AE13" s="9">
        <v>23.821445897234145</v>
      </c>
      <c r="AF13" s="9">
        <v>24.507399693044661</v>
      </c>
      <c r="AG13" s="9">
        <v>28.430623699652003</v>
      </c>
      <c r="AH13" s="9">
        <v>29.590497342577464</v>
      </c>
      <c r="AI13" s="9">
        <v>33.261021567418915</v>
      </c>
      <c r="AJ13" s="9">
        <v>34.678166868482656</v>
      </c>
      <c r="AK13" s="9">
        <v>37.485356420696071</v>
      </c>
      <c r="AL13" s="9">
        <v>41.430511440702979</v>
      </c>
      <c r="AM13" s="9">
        <v>41.887641613894949</v>
      </c>
      <c r="AN13" s="9">
        <v>51.720589532072722</v>
      </c>
      <c r="AO13" s="9">
        <v>60.134336663777219</v>
      </c>
      <c r="AP13" s="9">
        <v>62.041557647492247</v>
      </c>
      <c r="AQ13" s="9">
        <v>59.600572115042375</v>
      </c>
      <c r="AR13" s="9">
        <v>63.812454959465107</v>
      </c>
      <c r="AS13" s="9">
        <v>64.336168960290038</v>
      </c>
      <c r="AT13" s="9">
        <v>63.59456188886989</v>
      </c>
      <c r="AU13" s="9">
        <v>60.969472421902715</v>
      </c>
      <c r="AV13" s="9">
        <v>59.423758183000707</v>
      </c>
      <c r="AW13" s="9">
        <v>52.58560398558528</v>
      </c>
      <c r="AX13" s="9">
        <v>51.588686414272885</v>
      </c>
      <c r="AY13" s="9">
        <v>53.908583615182685</v>
      </c>
      <c r="AZ13" s="9">
        <v>58.94551770033766</v>
      </c>
      <c r="BA13" s="9">
        <v>64.137085737813479</v>
      </c>
      <c r="BB13" s="9">
        <v>74.43225194012696</v>
      </c>
      <c r="BC13" s="9" t="s">
        <v>0</v>
      </c>
      <c r="BD13" s="9" t="s">
        <v>0</v>
      </c>
      <c r="BE13" s="9" t="s">
        <v>0</v>
      </c>
      <c r="BF13" s="9" t="s">
        <v>0</v>
      </c>
      <c r="BG13" s="9" t="s">
        <v>0</v>
      </c>
      <c r="BH13" s="9" t="s">
        <v>0</v>
      </c>
    </row>
    <row r="14" spans="3:60" x14ac:dyDescent="0.2">
      <c r="C14" s="9" t="s">
        <v>27</v>
      </c>
      <c r="D14" s="9" t="s">
        <v>0</v>
      </c>
      <c r="E14" s="9" t="s">
        <v>0</v>
      </c>
      <c r="F14" s="9" t="s">
        <v>0</v>
      </c>
      <c r="G14" s="9" t="s">
        <v>0</v>
      </c>
      <c r="H14" s="9" t="s">
        <v>0</v>
      </c>
      <c r="I14" s="9" t="s">
        <v>0</v>
      </c>
      <c r="J14" s="9" t="s">
        <v>0</v>
      </c>
      <c r="K14" s="9" t="s">
        <v>0</v>
      </c>
      <c r="L14" s="9" t="s">
        <v>0</v>
      </c>
      <c r="M14" s="9" t="s">
        <v>0</v>
      </c>
      <c r="N14" s="9" t="s">
        <v>0</v>
      </c>
      <c r="O14" s="9" t="s">
        <v>0</v>
      </c>
      <c r="P14" s="9" t="s">
        <v>0</v>
      </c>
      <c r="Q14" s="9" t="s">
        <v>0</v>
      </c>
      <c r="R14" s="9" t="s">
        <v>0</v>
      </c>
      <c r="S14" s="9" t="s">
        <v>0</v>
      </c>
      <c r="T14" s="9" t="s">
        <v>0</v>
      </c>
      <c r="U14" s="9" t="s">
        <v>0</v>
      </c>
      <c r="V14" s="9" t="s">
        <v>0</v>
      </c>
      <c r="W14" s="9" t="s">
        <v>0</v>
      </c>
      <c r="X14" s="9" t="s">
        <v>0</v>
      </c>
      <c r="Y14" s="9" t="s">
        <v>0</v>
      </c>
      <c r="Z14" s="9" t="s">
        <v>0</v>
      </c>
      <c r="AA14" s="9">
        <v>57136</v>
      </c>
      <c r="AB14" s="9">
        <v>57136</v>
      </c>
      <c r="AC14" s="9">
        <v>39101</v>
      </c>
      <c r="AD14" s="9">
        <v>41933</v>
      </c>
      <c r="AE14" s="9">
        <v>42270</v>
      </c>
      <c r="AF14" s="9">
        <v>20500</v>
      </c>
      <c r="AG14" s="9">
        <v>14800</v>
      </c>
      <c r="AH14" s="9">
        <v>12719</v>
      </c>
      <c r="AI14" s="9">
        <v>15420</v>
      </c>
      <c r="AJ14" s="9">
        <v>14502</v>
      </c>
      <c r="AK14" s="9">
        <v>13662</v>
      </c>
      <c r="AL14" s="9">
        <v>13337</v>
      </c>
      <c r="AM14" s="9">
        <v>13089</v>
      </c>
      <c r="AN14" s="9">
        <v>12363</v>
      </c>
      <c r="AO14" s="9">
        <v>11253</v>
      </c>
      <c r="AP14" s="9">
        <v>11387</v>
      </c>
      <c r="AQ14" s="9">
        <v>10722</v>
      </c>
      <c r="AR14" s="9">
        <v>11476</v>
      </c>
      <c r="AS14" s="9">
        <v>9765</v>
      </c>
      <c r="AT14" s="9">
        <v>7858</v>
      </c>
      <c r="AU14" s="9">
        <v>6780</v>
      </c>
      <c r="AV14" s="9">
        <v>6744</v>
      </c>
      <c r="AW14" s="9">
        <v>6247</v>
      </c>
      <c r="AX14" s="9">
        <v>5782</v>
      </c>
      <c r="AY14" s="9">
        <v>6847</v>
      </c>
      <c r="AZ14" s="9">
        <v>6848</v>
      </c>
      <c r="BA14" s="9">
        <v>6848</v>
      </c>
      <c r="BB14" s="9">
        <v>6848</v>
      </c>
      <c r="BC14" s="9">
        <v>6848</v>
      </c>
      <c r="BD14" s="9">
        <v>6848</v>
      </c>
      <c r="BE14" s="9">
        <v>6848</v>
      </c>
      <c r="BF14" s="9" t="s">
        <v>0</v>
      </c>
      <c r="BG14" s="9" t="s">
        <v>0</v>
      </c>
      <c r="BH14" s="9" t="s">
        <v>0</v>
      </c>
    </row>
    <row r="15" spans="3:60" x14ac:dyDescent="0.2">
      <c r="C15" s="9" t="s">
        <v>28</v>
      </c>
      <c r="D15" s="9" t="s">
        <v>0</v>
      </c>
      <c r="E15" s="9" t="s">
        <v>0</v>
      </c>
      <c r="F15" s="9" t="s">
        <v>0</v>
      </c>
      <c r="G15" s="9" t="s">
        <v>0</v>
      </c>
      <c r="H15" s="9" t="s">
        <v>0</v>
      </c>
      <c r="I15" s="9" t="s">
        <v>0</v>
      </c>
      <c r="J15" s="9" t="s">
        <v>0</v>
      </c>
      <c r="K15" s="9" t="s">
        <v>0</v>
      </c>
      <c r="L15" s="9" t="s">
        <v>0</v>
      </c>
      <c r="M15" s="9" t="s">
        <v>0</v>
      </c>
      <c r="N15" s="9" t="s">
        <v>0</v>
      </c>
      <c r="O15" s="9" t="s">
        <v>0</v>
      </c>
      <c r="P15" s="9" t="s">
        <v>0</v>
      </c>
      <c r="Q15" s="9" t="s">
        <v>0</v>
      </c>
      <c r="R15" s="9" t="s">
        <v>0</v>
      </c>
      <c r="S15" s="9" t="s">
        <v>0</v>
      </c>
      <c r="T15" s="9" t="s">
        <v>0</v>
      </c>
      <c r="U15" s="9" t="s">
        <v>0</v>
      </c>
      <c r="V15" s="9" t="s">
        <v>0</v>
      </c>
      <c r="W15" s="9" t="s">
        <v>0</v>
      </c>
      <c r="X15" s="9" t="s">
        <v>0</v>
      </c>
      <c r="Y15" s="9" t="s">
        <v>0</v>
      </c>
      <c r="Z15" s="9" t="s">
        <v>0</v>
      </c>
      <c r="AA15" s="9">
        <v>1.56</v>
      </c>
      <c r="AB15" s="9">
        <v>1.3</v>
      </c>
      <c r="AC15" s="9">
        <v>1.6</v>
      </c>
      <c r="AD15" s="9">
        <v>0.67643742953776775</v>
      </c>
      <c r="AE15" s="9">
        <v>2.0108578279276781</v>
      </c>
      <c r="AF15" s="9">
        <v>4.9084305020779029</v>
      </c>
      <c r="AG15" s="9">
        <v>0</v>
      </c>
      <c r="AH15" s="9">
        <v>0</v>
      </c>
      <c r="AI15" s="9">
        <v>0</v>
      </c>
      <c r="AJ15" s="9">
        <v>0.77764277035236939</v>
      </c>
      <c r="AK15" s="9">
        <v>1.2353178773270936</v>
      </c>
      <c r="AL15" s="9">
        <v>0.94468563318310317</v>
      </c>
      <c r="AM15" s="9">
        <v>0.72728634736250519</v>
      </c>
      <c r="AN15" s="9">
        <v>5.3536837538861981</v>
      </c>
      <c r="AO15" s="9">
        <v>15.703443689210827</v>
      </c>
      <c r="AP15" s="9">
        <v>17.520978023842272</v>
      </c>
      <c r="AQ15" s="9">
        <v>11.293609296586862</v>
      </c>
      <c r="AR15" s="9">
        <v>15.691024169072803</v>
      </c>
      <c r="AS15" s="9">
        <v>13.362060835118683</v>
      </c>
      <c r="AT15" s="9">
        <v>14.443490522716663</v>
      </c>
      <c r="AU15" s="9">
        <v>16.286020310023755</v>
      </c>
      <c r="AV15" s="9">
        <v>16.649791053904554</v>
      </c>
      <c r="AW15" s="9">
        <v>8.9214049596245388</v>
      </c>
      <c r="AX15" s="9">
        <v>8.0093718521857014</v>
      </c>
      <c r="AY15" s="9">
        <v>6.9582750608637571</v>
      </c>
      <c r="AZ15" s="9">
        <v>10.719827255618027</v>
      </c>
      <c r="BA15" s="9">
        <v>14.42466062650994</v>
      </c>
      <c r="BB15" s="9">
        <v>20.651857028461244</v>
      </c>
      <c r="BC15" s="9" t="s">
        <v>0</v>
      </c>
      <c r="BD15" s="9" t="s">
        <v>0</v>
      </c>
      <c r="BE15" s="9" t="s">
        <v>0</v>
      </c>
      <c r="BF15" s="9" t="s">
        <v>0</v>
      </c>
      <c r="BG15" s="9" t="s">
        <v>0</v>
      </c>
      <c r="BH15" s="9" t="s">
        <v>0</v>
      </c>
    </row>
    <row r="16" spans="3:60" x14ac:dyDescent="0.2">
      <c r="C16" s="9" t="s">
        <v>29</v>
      </c>
      <c r="D16" s="9" t="s">
        <v>0</v>
      </c>
      <c r="E16" s="9" t="s">
        <v>0</v>
      </c>
      <c r="F16" s="9" t="s">
        <v>0</v>
      </c>
      <c r="G16" s="9" t="s">
        <v>0</v>
      </c>
      <c r="H16" s="9" t="s">
        <v>0</v>
      </c>
      <c r="I16" s="9" t="s">
        <v>0</v>
      </c>
      <c r="J16" s="9" t="s">
        <v>0</v>
      </c>
      <c r="K16" s="9" t="s">
        <v>0</v>
      </c>
      <c r="L16" s="9" t="s">
        <v>0</v>
      </c>
      <c r="M16" s="9" t="s">
        <v>0</v>
      </c>
      <c r="N16" s="9" t="s">
        <v>0</v>
      </c>
      <c r="O16" s="9" t="s">
        <v>0</v>
      </c>
      <c r="P16" s="9" t="s">
        <v>0</v>
      </c>
      <c r="Q16" s="9" t="s">
        <v>0</v>
      </c>
      <c r="R16" s="9" t="s">
        <v>0</v>
      </c>
      <c r="S16" s="9" t="s">
        <v>0</v>
      </c>
      <c r="T16" s="9" t="s">
        <v>0</v>
      </c>
      <c r="U16" s="9" t="s">
        <v>0</v>
      </c>
      <c r="V16" s="9" t="s">
        <v>0</v>
      </c>
      <c r="W16" s="9" t="s">
        <v>0</v>
      </c>
      <c r="X16" s="9" t="s">
        <v>0</v>
      </c>
      <c r="Y16" s="9" t="s">
        <v>0</v>
      </c>
      <c r="Z16" s="9" t="s">
        <v>0</v>
      </c>
      <c r="AA16" s="9">
        <v>60.1</v>
      </c>
      <c r="AB16" s="9">
        <v>58.2</v>
      </c>
      <c r="AC16" s="9">
        <v>54.3</v>
      </c>
      <c r="AD16" s="9">
        <v>52.762119503945883</v>
      </c>
      <c r="AE16" s="9">
        <v>64.287084541691314</v>
      </c>
      <c r="AF16" s="9">
        <v>50.733828539432871</v>
      </c>
      <c r="AG16" s="9">
        <v>50.264890030502485</v>
      </c>
      <c r="AH16" s="9">
        <v>68.136800122718213</v>
      </c>
      <c r="AI16" s="9">
        <v>69.790259371668313</v>
      </c>
      <c r="AJ16" s="9">
        <v>76.110923450789812</v>
      </c>
      <c r="AK16" s="9">
        <v>74.227676963592117</v>
      </c>
      <c r="AL16" s="9">
        <v>68.441283820218018</v>
      </c>
      <c r="AM16" s="9">
        <v>71.633877870803772</v>
      </c>
      <c r="AN16" s="9">
        <v>69.775670595040125</v>
      </c>
      <c r="AO16" s="9">
        <v>58.662014016773071</v>
      </c>
      <c r="AP16" s="9">
        <v>62.225356974481876</v>
      </c>
      <c r="AQ16" s="9">
        <v>66.197232519939035</v>
      </c>
      <c r="AR16" s="9">
        <v>75.663136518594158</v>
      </c>
      <c r="AS16" s="9">
        <v>77.074956810656943</v>
      </c>
      <c r="AT16" s="9">
        <v>69.971015924474116</v>
      </c>
      <c r="AU16" s="9">
        <v>75.245186819821924</v>
      </c>
      <c r="AV16" s="9">
        <v>68.053133266927503</v>
      </c>
      <c r="AW16" s="9">
        <v>78.149755916526658</v>
      </c>
      <c r="AX16" s="9">
        <v>68.053624402113357</v>
      </c>
      <c r="AY16" s="9">
        <v>68.196642540560873</v>
      </c>
      <c r="AZ16" s="9">
        <v>68.186704705452911</v>
      </c>
      <c r="BA16" s="9">
        <v>64.781567877900414</v>
      </c>
      <c r="BB16" s="9">
        <v>54.831067581763996</v>
      </c>
      <c r="BC16" s="9" t="s">
        <v>0</v>
      </c>
      <c r="BD16" s="9" t="s">
        <v>0</v>
      </c>
      <c r="BE16" s="9" t="s">
        <v>0</v>
      </c>
      <c r="BF16" s="9" t="s">
        <v>0</v>
      </c>
      <c r="BG16" s="9" t="s">
        <v>0</v>
      </c>
      <c r="BH16" s="9" t="s">
        <v>0</v>
      </c>
    </row>
    <row r="17" spans="3:60" x14ac:dyDescent="0.2">
      <c r="C17" s="9" t="s">
        <v>30</v>
      </c>
      <c r="D17" s="9" t="s">
        <v>0</v>
      </c>
      <c r="E17" s="9" t="s">
        <v>0</v>
      </c>
      <c r="F17" s="9" t="s">
        <v>0</v>
      </c>
      <c r="G17" s="9" t="s">
        <v>0</v>
      </c>
      <c r="H17" s="9" t="s">
        <v>0</v>
      </c>
      <c r="I17" s="9" t="s">
        <v>0</v>
      </c>
      <c r="J17" s="9" t="s">
        <v>0</v>
      </c>
      <c r="K17" s="9" t="s">
        <v>0</v>
      </c>
      <c r="L17" s="9" t="s">
        <v>0</v>
      </c>
      <c r="M17" s="9" t="s">
        <v>0</v>
      </c>
      <c r="N17" s="9" t="s">
        <v>0</v>
      </c>
      <c r="O17" s="9" t="s">
        <v>0</v>
      </c>
      <c r="P17" s="9" t="s">
        <v>0</v>
      </c>
      <c r="Q17" s="9" t="s">
        <v>0</v>
      </c>
      <c r="R17" s="9" t="s">
        <v>0</v>
      </c>
      <c r="S17" s="9" t="s">
        <v>0</v>
      </c>
      <c r="T17" s="9" t="s">
        <v>0</v>
      </c>
      <c r="U17" s="9" t="s">
        <v>0</v>
      </c>
      <c r="V17" s="9" t="s">
        <v>0</v>
      </c>
      <c r="W17" s="9" t="s">
        <v>0</v>
      </c>
      <c r="X17" s="9" t="s">
        <v>0</v>
      </c>
      <c r="Y17" s="9" t="s">
        <v>0</v>
      </c>
      <c r="Z17" s="9" t="s">
        <v>0</v>
      </c>
      <c r="AA17" s="9" t="s">
        <v>0</v>
      </c>
      <c r="AB17" s="9" t="s">
        <v>0</v>
      </c>
      <c r="AC17" s="9" t="s">
        <v>0</v>
      </c>
      <c r="AD17" s="9" t="s">
        <v>0</v>
      </c>
      <c r="AE17" s="9" t="s">
        <v>0</v>
      </c>
      <c r="AF17" s="9" t="s">
        <v>0</v>
      </c>
      <c r="AG17" s="9">
        <v>5.7473109648418683</v>
      </c>
      <c r="AH17" s="9">
        <v>6.7034821291609141</v>
      </c>
      <c r="AI17" s="9">
        <v>8.9582508593008718</v>
      </c>
      <c r="AJ17" s="9">
        <v>7.5931591737545574</v>
      </c>
      <c r="AK17" s="9">
        <v>8.0115691598040879</v>
      </c>
      <c r="AL17" s="9">
        <v>13.076839217906103</v>
      </c>
      <c r="AM17" s="9">
        <v>10.82888461365731</v>
      </c>
      <c r="AN17" s="9">
        <v>9.4536331429397737</v>
      </c>
      <c r="AO17" s="9">
        <v>9.5702771421917348</v>
      </c>
      <c r="AP17" s="9">
        <v>4.0887473239955687</v>
      </c>
      <c r="AQ17" s="9">
        <v>3.6800919854464702</v>
      </c>
      <c r="AR17" s="9">
        <v>1.8126248214581193</v>
      </c>
      <c r="AS17" s="9">
        <v>0.77657936160640029</v>
      </c>
      <c r="AT17" s="9">
        <v>0.63661671493763572</v>
      </c>
      <c r="AU17" s="9">
        <v>1.1694231507265531</v>
      </c>
      <c r="AV17" s="9">
        <v>0.86124501976127432</v>
      </c>
      <c r="AW17" s="9">
        <v>1.3958252767462047</v>
      </c>
      <c r="AX17" s="9">
        <v>1.3676309876893211</v>
      </c>
      <c r="AY17" s="9">
        <v>0.92414181826617992</v>
      </c>
      <c r="AZ17" s="9">
        <v>1.0799088977567393</v>
      </c>
      <c r="BA17" s="9">
        <v>1.9790422421613223</v>
      </c>
      <c r="BB17" s="9">
        <v>0.78645970387287134</v>
      </c>
      <c r="BC17" s="9" t="s">
        <v>0</v>
      </c>
      <c r="BD17" s="9" t="s">
        <v>0</v>
      </c>
      <c r="BE17" s="9" t="s">
        <v>0</v>
      </c>
      <c r="BF17" s="9" t="s">
        <v>0</v>
      </c>
      <c r="BG17" s="9" t="s">
        <v>0</v>
      </c>
      <c r="BH17" s="9" t="s">
        <v>0</v>
      </c>
    </row>
    <row r="18" spans="3:60" x14ac:dyDescent="0.2">
      <c r="C18" s="9" t="s">
        <v>31</v>
      </c>
      <c r="D18" s="9" t="s">
        <v>0</v>
      </c>
      <c r="E18" s="9" t="s">
        <v>0</v>
      </c>
      <c r="F18" s="9" t="s">
        <v>0</v>
      </c>
      <c r="G18" s="9" t="s">
        <v>0</v>
      </c>
      <c r="H18" s="9" t="s">
        <v>0</v>
      </c>
      <c r="I18" s="9" t="s">
        <v>0</v>
      </c>
      <c r="J18" s="9" t="s">
        <v>0</v>
      </c>
      <c r="K18" s="9" t="s">
        <v>0</v>
      </c>
      <c r="L18" s="9" t="s">
        <v>0</v>
      </c>
      <c r="M18" s="9" t="s">
        <v>0</v>
      </c>
      <c r="N18" s="9" t="s">
        <v>0</v>
      </c>
      <c r="O18" s="9" t="s">
        <v>0</v>
      </c>
      <c r="P18" s="9" t="s">
        <v>0</v>
      </c>
      <c r="Q18" s="9" t="s">
        <v>0</v>
      </c>
      <c r="R18" s="9" t="s">
        <v>0</v>
      </c>
      <c r="S18" s="9" t="s">
        <v>0</v>
      </c>
      <c r="T18" s="9" t="s">
        <v>0</v>
      </c>
      <c r="U18" s="9" t="s">
        <v>0</v>
      </c>
      <c r="V18" s="9" t="s">
        <v>0</v>
      </c>
      <c r="W18" s="9" t="s">
        <v>0</v>
      </c>
      <c r="X18" s="9" t="s">
        <v>0</v>
      </c>
      <c r="Y18" s="9" t="s">
        <v>0</v>
      </c>
      <c r="Z18" s="9" t="s">
        <v>0</v>
      </c>
      <c r="AA18" s="9">
        <v>0</v>
      </c>
      <c r="AB18" s="9">
        <v>0</v>
      </c>
      <c r="AC18" s="9">
        <v>0</v>
      </c>
      <c r="AD18" s="9">
        <v>0</v>
      </c>
      <c r="AE18" s="9">
        <v>0</v>
      </c>
      <c r="AF18" s="9">
        <v>0</v>
      </c>
      <c r="AG18" s="9">
        <v>43.987799004655642</v>
      </c>
      <c r="AH18" s="9">
        <v>25.15971774812088</v>
      </c>
      <c r="AI18" s="9">
        <v>21.251489769030819</v>
      </c>
      <c r="AJ18" s="9">
        <v>15.518274605103279</v>
      </c>
      <c r="AK18" s="9">
        <v>16.525435999276684</v>
      </c>
      <c r="AL18" s="9">
        <v>17.537191328692789</v>
      </c>
      <c r="AM18" s="9">
        <v>16.809951168176422</v>
      </c>
      <c r="AN18" s="9">
        <v>15.417012508133903</v>
      </c>
      <c r="AO18" s="9">
        <v>16.064265151824365</v>
      </c>
      <c r="AP18" s="9">
        <v>16.164917677680268</v>
      </c>
      <c r="AQ18" s="9">
        <v>18.829066198027643</v>
      </c>
      <c r="AR18" s="9">
        <v>6.8332144908749228</v>
      </c>
      <c r="AS18" s="9">
        <v>8.786402992617953</v>
      </c>
      <c r="AT18" s="9">
        <v>14.94887683787158</v>
      </c>
      <c r="AU18" s="9">
        <v>7.2993697194277711</v>
      </c>
      <c r="AV18" s="9">
        <v>14.435830659406657</v>
      </c>
      <c r="AW18" s="9">
        <v>11.533013847102607</v>
      </c>
      <c r="AX18" s="9">
        <v>22.569372758011621</v>
      </c>
      <c r="AY18" s="9">
        <v>23.9209405803092</v>
      </c>
      <c r="AZ18" s="9">
        <v>20.013559141172308</v>
      </c>
      <c r="BA18" s="9">
        <v>18.814729253428318</v>
      </c>
      <c r="BB18" s="9">
        <v>23.730615685901899</v>
      </c>
      <c r="BC18" s="9" t="s">
        <v>0</v>
      </c>
      <c r="BD18" s="9" t="s">
        <v>0</v>
      </c>
      <c r="BE18" s="9" t="s">
        <v>0</v>
      </c>
      <c r="BF18" s="9" t="s">
        <v>0</v>
      </c>
      <c r="BG18" s="9" t="s">
        <v>0</v>
      </c>
      <c r="BH18" s="9" t="s">
        <v>0</v>
      </c>
    </row>
    <row r="19" spans="3:60" x14ac:dyDescent="0.2">
      <c r="C19" s="9" t="s">
        <v>33</v>
      </c>
      <c r="D19" s="9">
        <v>926.82431042218741</v>
      </c>
      <c r="E19" s="9">
        <v>1007.7863356131274</v>
      </c>
      <c r="F19" s="9">
        <v>1120.0573129829277</v>
      </c>
      <c r="G19" s="9">
        <v>1252.6803487366105</v>
      </c>
      <c r="H19" s="9">
        <v>1431.3124226882069</v>
      </c>
      <c r="I19" s="9">
        <v>1757.54030128979</v>
      </c>
      <c r="J19" s="9">
        <v>2018.9440231631709</v>
      </c>
      <c r="K19" s="9">
        <v>2218.1512596709463</v>
      </c>
      <c r="L19" s="9">
        <v>2472.1429651536073</v>
      </c>
      <c r="M19" s="9">
        <v>2639.3719369656346</v>
      </c>
      <c r="N19" s="9">
        <v>2869.4567909191646</v>
      </c>
      <c r="O19" s="9">
        <v>3115.746444587121</v>
      </c>
      <c r="P19" s="9">
        <v>3275.3378169008843</v>
      </c>
      <c r="Q19" s="9">
        <v>3386.5973886896099</v>
      </c>
      <c r="R19" s="9">
        <v>3448.5211911779652</v>
      </c>
      <c r="S19" s="9">
        <v>3574.193292497007</v>
      </c>
      <c r="T19" s="9">
        <v>3769.9399353989475</v>
      </c>
      <c r="U19" s="9">
        <v>3852.8107407306416</v>
      </c>
      <c r="V19" s="9">
        <v>3734.4415826514196</v>
      </c>
      <c r="W19" s="9">
        <v>3790.713412774945</v>
      </c>
      <c r="X19" s="9">
        <v>3847.4314512430619</v>
      </c>
      <c r="Y19" s="9">
        <v>3914.7107454406187</v>
      </c>
      <c r="Z19" s="9">
        <v>3292.5064266396298</v>
      </c>
      <c r="AA19" s="9">
        <v>3212.7615586553261</v>
      </c>
      <c r="AB19" s="9">
        <v>3271.0767751035578</v>
      </c>
      <c r="AC19" s="9">
        <v>3251.26562039073</v>
      </c>
      <c r="AD19" s="9">
        <v>3255.6967171460515</v>
      </c>
      <c r="AE19" s="9">
        <v>3267.127583360395</v>
      </c>
      <c r="AF19" s="9">
        <v>3297.1673206924161</v>
      </c>
      <c r="AG19" s="9">
        <v>3377.594887443945</v>
      </c>
      <c r="AH19" s="9">
        <v>3463.355780812471</v>
      </c>
      <c r="AI19" s="9">
        <v>3392.842830064053</v>
      </c>
      <c r="AJ19" s="9">
        <v>3343.617686</v>
      </c>
      <c r="AK19" s="9">
        <v>3433.6984899999993</v>
      </c>
      <c r="AL19" s="9">
        <v>3432.7865037199967</v>
      </c>
      <c r="AM19" s="9">
        <v>3400.4366962800041</v>
      </c>
      <c r="AN19" s="9">
        <v>3434.4630000000002</v>
      </c>
      <c r="AO19" s="9">
        <v>3772.8240000000001</v>
      </c>
      <c r="AP19" s="9">
        <v>4297.875900199997</v>
      </c>
      <c r="AQ19" s="9">
        <v>4047.8389277723436</v>
      </c>
      <c r="AR19" s="9">
        <v>3960.4318120000003</v>
      </c>
      <c r="AS19" s="9">
        <v>3956.134</v>
      </c>
      <c r="AT19" s="9">
        <v>4023.3310000000001</v>
      </c>
      <c r="AU19" s="9">
        <v>3964.4449999999997</v>
      </c>
      <c r="AV19" s="9">
        <v>3913.2223219999996</v>
      </c>
      <c r="AW19" s="9">
        <v>3789.0632462688618</v>
      </c>
      <c r="AX19" s="9">
        <v>3900.9884703343923</v>
      </c>
      <c r="AY19" s="9">
        <v>3996.5048316017424</v>
      </c>
      <c r="AZ19" s="9">
        <v>4201.8928559165688</v>
      </c>
      <c r="BA19" s="9">
        <v>4190.0976878030997</v>
      </c>
      <c r="BB19" s="9">
        <v>4371.0061844244347</v>
      </c>
      <c r="BC19" s="9">
        <v>4748.7902958609257</v>
      </c>
      <c r="BD19" s="9" t="s">
        <v>0</v>
      </c>
      <c r="BE19" s="9" t="s">
        <v>0</v>
      </c>
      <c r="BF19" s="9" t="s">
        <v>0</v>
      </c>
      <c r="BG19" s="9" t="s">
        <v>0</v>
      </c>
      <c r="BH19" s="9" t="s">
        <v>0</v>
      </c>
    </row>
    <row r="20" spans="3:60" x14ac:dyDescent="0.2">
      <c r="C20" s="9" t="s">
        <v>34</v>
      </c>
      <c r="D20" s="9">
        <v>3718.2995202316283</v>
      </c>
      <c r="E20" s="9">
        <v>3880.068248766911</v>
      </c>
      <c r="F20" s="9">
        <v>4093.4839798330049</v>
      </c>
      <c r="G20" s="9">
        <v>4316.1492151666898</v>
      </c>
      <c r="H20" s="9">
        <v>4486.646043284115</v>
      </c>
      <c r="I20" s="9">
        <v>4896.2862160262684</v>
      </c>
      <c r="J20" s="9">
        <v>5152.8809156075467</v>
      </c>
      <c r="K20" s="9">
        <v>5286.0043388701733</v>
      </c>
      <c r="L20" s="9">
        <v>5637.5920918755155</v>
      </c>
      <c r="M20" s="9">
        <v>5759.7597820532555</v>
      </c>
      <c r="N20" s="9">
        <v>5871.4126726060549</v>
      </c>
      <c r="O20" s="9">
        <v>5923.4085011542711</v>
      </c>
      <c r="P20" s="9">
        <v>5916.7720283788794</v>
      </c>
      <c r="Q20" s="9">
        <v>5892.0910850819891</v>
      </c>
      <c r="R20" s="9">
        <v>5814.9134939584801</v>
      </c>
      <c r="S20" s="9">
        <v>5822.4542681474059</v>
      </c>
      <c r="T20" s="9">
        <v>6110.9227129296223</v>
      </c>
      <c r="U20" s="9">
        <v>6220.3715067527128</v>
      </c>
      <c r="V20" s="9">
        <v>5956.0053717940054</v>
      </c>
      <c r="W20" s="9">
        <v>5811.2901642713123</v>
      </c>
      <c r="X20" s="9">
        <v>5738.8723255391278</v>
      </c>
      <c r="Y20" s="9">
        <v>5650.3908214612802</v>
      </c>
      <c r="Z20" s="9">
        <v>4615.3343037075692</v>
      </c>
      <c r="AA20" s="9">
        <v>4423.0508730771799</v>
      </c>
      <c r="AB20" s="9">
        <v>4394.3542101373459</v>
      </c>
      <c r="AC20" s="9">
        <v>4287.983474824845</v>
      </c>
      <c r="AD20" s="9">
        <v>4223.7138475245665</v>
      </c>
      <c r="AE20" s="9">
        <v>4178.3748581315785</v>
      </c>
      <c r="AF20" s="9">
        <v>4176.6966431284955</v>
      </c>
      <c r="AG20" s="9">
        <v>4231.1891620683655</v>
      </c>
      <c r="AH20" s="9">
        <v>4231.152490830993</v>
      </c>
      <c r="AI20" s="9">
        <v>4045.0936027726671</v>
      </c>
      <c r="AJ20" s="9">
        <v>3922.0097616690482</v>
      </c>
      <c r="AK20" s="9">
        <v>3964.2451729917607</v>
      </c>
      <c r="AL20" s="9">
        <v>3881.677055961627</v>
      </c>
      <c r="AM20" s="9">
        <v>3741.0945757764789</v>
      </c>
      <c r="AN20" s="9">
        <v>3711.7187189877454</v>
      </c>
      <c r="AO20" s="9">
        <v>4005.2993783615993</v>
      </c>
      <c r="AP20" s="9">
        <v>4366.6419146031967</v>
      </c>
      <c r="AQ20" s="9">
        <v>4112.6043506167007</v>
      </c>
      <c r="AR20" s="9">
        <v>3960.4318120000007</v>
      </c>
      <c r="AS20" s="9">
        <v>3878.5020403974931</v>
      </c>
      <c r="AT20" s="9">
        <v>3867.9808011496652</v>
      </c>
      <c r="AU20" s="9">
        <v>3771.9265961200163</v>
      </c>
      <c r="AV20" s="9">
        <v>3696.894978915991</v>
      </c>
      <c r="AW20" s="9">
        <v>3544.2954114990034</v>
      </c>
      <c r="AX20" s="9">
        <v>3584.265456986544</v>
      </c>
      <c r="AY20" s="9">
        <v>3611.7926221913503</v>
      </c>
      <c r="AZ20" s="9">
        <v>3735.7991322355656</v>
      </c>
      <c r="BA20" s="9">
        <v>3640.8605710631464</v>
      </c>
      <c r="BB20" s="9">
        <v>3723.2430842241683</v>
      </c>
      <c r="BC20" s="9">
        <v>3981.8743570855431</v>
      </c>
      <c r="BD20" s="9" t="s">
        <v>0</v>
      </c>
      <c r="BE20" s="9" t="s">
        <v>0</v>
      </c>
      <c r="BF20" s="9" t="s">
        <v>0</v>
      </c>
      <c r="BG20" s="9" t="s">
        <v>0</v>
      </c>
      <c r="BH20" s="9" t="s">
        <v>0</v>
      </c>
    </row>
    <row r="21" spans="3:60" x14ac:dyDescent="0.2">
      <c r="C21" s="9" t="s">
        <v>35</v>
      </c>
      <c r="D21" s="9">
        <v>747.76</v>
      </c>
      <c r="E21" s="9">
        <v>831.88560600944959</v>
      </c>
      <c r="F21" s="9">
        <v>1026.5457370963272</v>
      </c>
      <c r="G21" s="9">
        <v>1296.4991725783484</v>
      </c>
      <c r="H21" s="9">
        <v>1482.3305906062665</v>
      </c>
      <c r="I21" s="9">
        <v>1927.7085502829068</v>
      </c>
      <c r="J21" s="9">
        <v>2109.6639830903605</v>
      </c>
      <c r="K21" s="9">
        <v>2496.4567500306903</v>
      </c>
      <c r="L21" s="9">
        <v>3166.6989498953703</v>
      </c>
      <c r="M21" s="9">
        <v>3631.5389154362233</v>
      </c>
      <c r="N21" s="9">
        <v>3958.5113040623496</v>
      </c>
      <c r="O21" s="9">
        <v>3385.1675092177875</v>
      </c>
      <c r="P21" s="9">
        <v>2891.7720493930915</v>
      </c>
      <c r="Q21" s="9">
        <v>2671.82589274364</v>
      </c>
      <c r="R21" s="9">
        <v>2407.4699007855129</v>
      </c>
      <c r="S21" s="9">
        <v>2428.2158375155782</v>
      </c>
      <c r="T21" s="9">
        <v>3404.3548629003913</v>
      </c>
      <c r="U21" s="9">
        <v>4163.003795457772</v>
      </c>
      <c r="V21" s="9">
        <v>4097.2312880765885</v>
      </c>
      <c r="W21" s="9">
        <v>3880.748147396203</v>
      </c>
      <c r="X21" s="9">
        <v>4644.353342510024</v>
      </c>
      <c r="Y21" s="9">
        <v>4624.5472648471359</v>
      </c>
      <c r="Z21" s="9">
        <v>4131.240435458787</v>
      </c>
      <c r="AA21" s="9">
        <v>3746.0612191808536</v>
      </c>
      <c r="AB21" s="9">
        <v>3944.1328909612621</v>
      </c>
      <c r="AC21" s="9">
        <v>4448.9732021709642</v>
      </c>
      <c r="AD21" s="9">
        <v>4241.7957496285771</v>
      </c>
      <c r="AE21" s="9">
        <v>3684.1169564488173</v>
      </c>
      <c r="AF21" s="9">
        <v>3664.2166450866416</v>
      </c>
      <c r="AG21" s="9">
        <v>3598.4305716245435</v>
      </c>
      <c r="AH21" s="9">
        <v>3190.8566250345229</v>
      </c>
      <c r="AI21" s="9">
        <v>3036.073798054651</v>
      </c>
      <c r="AJ21" s="9">
        <v>3146.7862086490049</v>
      </c>
      <c r="AK21" s="9">
        <v>3875.3749760166129</v>
      </c>
      <c r="AL21" s="9">
        <v>4262.3719578827076</v>
      </c>
      <c r="AM21" s="9">
        <v>4228.7677166094663</v>
      </c>
      <c r="AN21" s="9">
        <v>4308.4815716185367</v>
      </c>
      <c r="AO21" s="9">
        <v>5163.7249534654557</v>
      </c>
      <c r="AP21" s="9">
        <v>6295.6859100297315</v>
      </c>
      <c r="AQ21" s="9">
        <v>5623.1700045458683</v>
      </c>
      <c r="AR21" s="9">
        <v>5245.2576809482816</v>
      </c>
      <c r="AS21" s="9">
        <v>5499.5954681309513</v>
      </c>
      <c r="AT21" s="9">
        <v>5169.3832712321728</v>
      </c>
      <c r="AU21" s="9">
        <v>5263.7544566295055</v>
      </c>
      <c r="AV21" s="9">
        <v>5191.8040904668496</v>
      </c>
      <c r="AW21" s="9">
        <v>4202.3241685211888</v>
      </c>
      <c r="AX21" s="9">
        <v>4315.085055576068</v>
      </c>
      <c r="AY21" s="9">
        <v>4503.6245729307357</v>
      </c>
      <c r="AZ21" s="9">
        <v>5032.5949314616028</v>
      </c>
      <c r="BA21" s="9">
        <v>4903.5080785344762</v>
      </c>
      <c r="BB21" s="9">
        <v>5184.0289818524152</v>
      </c>
      <c r="BC21" s="9">
        <v>5664.9098882876688</v>
      </c>
      <c r="BD21" s="9" t="s">
        <v>0</v>
      </c>
      <c r="BE21" s="9" t="s">
        <v>0</v>
      </c>
      <c r="BF21" s="9" t="s">
        <v>0</v>
      </c>
      <c r="BG21" s="9" t="s">
        <v>0</v>
      </c>
      <c r="BH21" s="9" t="s">
        <v>0</v>
      </c>
    </row>
    <row r="22" spans="3:60" x14ac:dyDescent="0.2">
      <c r="C22" s="9" t="s">
        <v>36</v>
      </c>
      <c r="D22" s="9">
        <v>4924.5738960752642</v>
      </c>
      <c r="E22" s="9">
        <v>5138.8229240009414</v>
      </c>
      <c r="F22" s="9">
        <v>5421.4740478551157</v>
      </c>
      <c r="G22" s="9">
        <v>5716.3753594684986</v>
      </c>
      <c r="H22" s="9">
        <v>5942.1840186532218</v>
      </c>
      <c r="I22" s="9">
        <v>6484.717854481516</v>
      </c>
      <c r="J22" s="9">
        <v>6824.5558778988761</v>
      </c>
      <c r="K22" s="9">
        <v>7000.8666166084013</v>
      </c>
      <c r="L22" s="9">
        <v>7466.5149220257144</v>
      </c>
      <c r="M22" s="9">
        <v>7628.315716910477</v>
      </c>
      <c r="N22" s="9">
        <v>7776.1905471241043</v>
      </c>
      <c r="O22" s="9">
        <v>7845.054633672301</v>
      </c>
      <c r="P22" s="9">
        <v>7836.2651855888744</v>
      </c>
      <c r="Q22" s="9">
        <v>7803.5773592238784</v>
      </c>
      <c r="R22" s="9">
        <v>7701.3621534447784</v>
      </c>
      <c r="S22" s="9">
        <v>7711.3492724288535</v>
      </c>
      <c r="T22" s="9">
        <v>8093.4013812722633</v>
      </c>
      <c r="U22" s="9">
        <v>8238.3570713895933</v>
      </c>
      <c r="V22" s="9">
        <v>7888.226437711417</v>
      </c>
      <c r="W22" s="9">
        <v>7696.5633590772959</v>
      </c>
      <c r="X22" s="9">
        <v>7600.6520436250948</v>
      </c>
      <c r="Y22" s="9">
        <v>7483.4657591699624</v>
      </c>
      <c r="Z22" s="9">
        <v>6112.6207585028396</v>
      </c>
      <c r="AA22" s="9">
        <v>5857.9575830437452</v>
      </c>
      <c r="AB22" s="9">
        <v>5819.9512749319201</v>
      </c>
      <c r="AC22" s="9">
        <v>5679.0722135286996</v>
      </c>
      <c r="AD22" s="9">
        <v>5593.9525164221795</v>
      </c>
      <c r="AE22" s="9">
        <v>5533.9048515086133</v>
      </c>
      <c r="AF22" s="9">
        <v>5531.6821973756641</v>
      </c>
      <c r="AG22" s="9">
        <v>5603.8529396309723</v>
      </c>
      <c r="AH22" s="9">
        <v>5603.8043716720658</v>
      </c>
      <c r="AI22" s="9">
        <v>5357.3850775083329</v>
      </c>
      <c r="AJ22" s="9">
        <v>5194.3709180439018</v>
      </c>
      <c r="AK22" s="9">
        <v>5250.3081557403621</v>
      </c>
      <c r="AL22" s="9">
        <v>5140.9536533496157</v>
      </c>
      <c r="AM22" s="9">
        <v>4954.7640232785625</v>
      </c>
      <c r="AN22" s="9">
        <v>4915.8581802367335</v>
      </c>
      <c r="AO22" s="9">
        <v>5304.6809858441156</v>
      </c>
      <c r="AP22" s="9">
        <v>5783.2486783699051</v>
      </c>
      <c r="AQ22" s="9">
        <v>5446.7973652297205</v>
      </c>
      <c r="AR22" s="9">
        <v>5245.2576809482825</v>
      </c>
      <c r="AS22" s="9">
        <v>5136.7486132011036</v>
      </c>
      <c r="AT22" s="9">
        <v>5122.8141197929481</v>
      </c>
      <c r="AU22" s="9">
        <v>4995.5984320508787</v>
      </c>
      <c r="AV22" s="9">
        <v>4896.2253876114046</v>
      </c>
      <c r="AW22" s="9">
        <v>4694.1201397245259</v>
      </c>
      <c r="AX22" s="9">
        <v>4747.0570915655171</v>
      </c>
      <c r="AY22" s="9">
        <v>4783.5144986310179</v>
      </c>
      <c r="AZ22" s="9">
        <v>4947.7506552355017</v>
      </c>
      <c r="BA22" s="9">
        <v>4822.012543623795</v>
      </c>
      <c r="BB22" s="9">
        <v>4931.1212293545705</v>
      </c>
      <c r="BC22" s="9">
        <v>5273.6565221979245</v>
      </c>
      <c r="BD22" s="9" t="s">
        <v>0</v>
      </c>
      <c r="BE22" s="9" t="s">
        <v>0</v>
      </c>
      <c r="BF22" s="9" t="s">
        <v>0</v>
      </c>
      <c r="BG22" s="9" t="s">
        <v>0</v>
      </c>
      <c r="BH22" s="9" t="s">
        <v>0</v>
      </c>
    </row>
    <row r="23" spans="3:60" x14ac:dyDescent="0.2">
      <c r="C23" s="9" t="s">
        <v>38</v>
      </c>
      <c r="D23" s="9">
        <v>2.5367249714110911</v>
      </c>
      <c r="E23" s="9">
        <v>2.5513358154395216</v>
      </c>
      <c r="F23" s="9">
        <v>2.5572662811093552</v>
      </c>
      <c r="G23" s="9">
        <v>2.5408120525374289</v>
      </c>
      <c r="H23" s="9">
        <v>2.5347299987343743</v>
      </c>
      <c r="I23" s="9">
        <v>2.8033567027957451</v>
      </c>
      <c r="J23" s="9">
        <v>2.7924207782015804</v>
      </c>
      <c r="K23" s="9">
        <v>2.8467378531488357</v>
      </c>
      <c r="L23" s="9">
        <v>2.9521842921344259</v>
      </c>
      <c r="M23" s="9">
        <v>2.9471638702241294</v>
      </c>
      <c r="N23" s="9">
        <v>2.875487133561522</v>
      </c>
      <c r="O23" s="9">
        <v>2.909076334629666</v>
      </c>
      <c r="P23" s="9">
        <v>2.8886300896360342</v>
      </c>
      <c r="Q23" s="9">
        <v>2.8676380737246312</v>
      </c>
      <c r="R23" s="9">
        <v>2.7619558975669354</v>
      </c>
      <c r="S23" s="9">
        <v>2.7205989407160991</v>
      </c>
      <c r="T23" s="9">
        <v>2.8042734208023945</v>
      </c>
      <c r="U23" s="9">
        <v>2.7901399269569307</v>
      </c>
      <c r="V23" s="9">
        <v>2.5510666192861464</v>
      </c>
      <c r="W23" s="9">
        <v>2.4056272139344483</v>
      </c>
      <c r="X23" s="9">
        <v>2.3033829135489214</v>
      </c>
      <c r="Y23" s="9">
        <v>2.2270461181638868</v>
      </c>
      <c r="Z23" s="9">
        <v>1.7916645449187787</v>
      </c>
      <c r="AA23" s="9">
        <v>1.7336964194332904</v>
      </c>
      <c r="AB23" s="9">
        <v>1.6686028934828974</v>
      </c>
      <c r="AC23" s="9">
        <v>1.5902878097606454</v>
      </c>
      <c r="AD23" s="9">
        <v>1.5419458920688383</v>
      </c>
      <c r="AE23" s="9">
        <v>1.4708191290204222</v>
      </c>
      <c r="AF23" s="9">
        <v>1.4417330021492363</v>
      </c>
      <c r="AG23" s="9">
        <v>1.410303303405622</v>
      </c>
      <c r="AH23" s="9">
        <v>1.360750303014407</v>
      </c>
      <c r="AI23" s="9">
        <v>1.2905179960420903</v>
      </c>
      <c r="AJ23" s="9">
        <v>1.229372348511633</v>
      </c>
      <c r="AK23" s="9">
        <v>1.2330618396244604</v>
      </c>
      <c r="AL23" s="9">
        <v>1.1650403024520968</v>
      </c>
      <c r="AM23" s="9">
        <v>1.0997633288826481</v>
      </c>
      <c r="AN23" s="9">
        <v>1.064441395670044</v>
      </c>
      <c r="AO23" s="9">
        <v>1.110387783377363</v>
      </c>
      <c r="AP23" s="9">
        <v>1.201178682289626</v>
      </c>
      <c r="AQ23" s="9">
        <v>1.157343378083221</v>
      </c>
      <c r="AR23" s="9">
        <v>1.0847526190084911</v>
      </c>
      <c r="AS23" s="9">
        <v>1.0435429668747003</v>
      </c>
      <c r="AT23" s="9">
        <v>1.038276288319256</v>
      </c>
      <c r="AU23" s="9">
        <v>1.0104590139699905</v>
      </c>
      <c r="AV23" s="9">
        <v>0.97809040061186536</v>
      </c>
      <c r="AW23" s="9">
        <v>0.92189749718833558</v>
      </c>
      <c r="AX23" s="9">
        <v>0.91861669488563591</v>
      </c>
      <c r="AY23" s="9">
        <v>0.91025774432225404</v>
      </c>
      <c r="AZ23" s="9">
        <v>0.92749129403006081</v>
      </c>
      <c r="BA23" s="9">
        <v>0.89124707487213639</v>
      </c>
      <c r="BB23" s="9">
        <v>0.89921457008438332</v>
      </c>
      <c r="BC23" s="9">
        <v>0.9474592706820415</v>
      </c>
      <c r="BD23" s="9" t="s">
        <v>0</v>
      </c>
      <c r="BE23" s="9" t="s">
        <v>0</v>
      </c>
      <c r="BF23" s="9" t="s">
        <v>0</v>
      </c>
      <c r="BG23" s="9" t="s">
        <v>0</v>
      </c>
      <c r="BH23" s="9" t="s">
        <v>0</v>
      </c>
    </row>
    <row r="24" spans="3:60" x14ac:dyDescent="0.2">
      <c r="C24" s="9" t="s">
        <v>37</v>
      </c>
      <c r="D24" s="9">
        <v>6.4301664406999999</v>
      </c>
      <c r="E24" s="9">
        <v>4.3506104781253718</v>
      </c>
      <c r="F24" s="9">
        <v>5.5003086900318632</v>
      </c>
      <c r="G24" s="9">
        <v>5.4395042567815022</v>
      </c>
      <c r="H24" s="9">
        <v>3.950206992805283</v>
      </c>
      <c r="I24" s="9">
        <v>9.1302092652333791</v>
      </c>
      <c r="J24" s="9">
        <v>5.2405984507483572</v>
      </c>
      <c r="K24" s="9">
        <v>2.5834756409644388</v>
      </c>
      <c r="L24" s="9">
        <v>6.6512952026916095</v>
      </c>
      <c r="M24" s="9">
        <v>2.1670189716953558</v>
      </c>
      <c r="N24" s="9">
        <v>1.9384990829078852</v>
      </c>
      <c r="O24" s="9">
        <v>0.88557612022077681</v>
      </c>
      <c r="P24" s="9">
        <v>-0.11203807358716178</v>
      </c>
      <c r="Q24" s="9">
        <v>-0.41713527542571738</v>
      </c>
      <c r="R24" s="9">
        <v>-1.3098506117617981</v>
      </c>
      <c r="S24" s="9">
        <v>0.12967990317931388</v>
      </c>
      <c r="T24" s="9">
        <v>4.9544132336139635</v>
      </c>
      <c r="U24" s="9">
        <v>1.7910354780222626</v>
      </c>
      <c r="V24" s="9">
        <v>-4.2500055611102479</v>
      </c>
      <c r="W24" s="9">
        <v>-2.4297360141417035</v>
      </c>
      <c r="X24" s="9">
        <v>-1.2461576807405006</v>
      </c>
      <c r="Y24" s="9">
        <v>-1.5417925170435831</v>
      </c>
      <c r="Z24" s="9">
        <v>-18.318317271477326</v>
      </c>
      <c r="AA24" s="9">
        <v>-4.1661864120205783</v>
      </c>
      <c r="AB24" s="9">
        <v>-0.64879793977746791</v>
      </c>
      <c r="AC24" s="9">
        <v>-2.4206226950734711</v>
      </c>
      <c r="AD24" s="9">
        <v>-1.498831039755899</v>
      </c>
      <c r="AE24" s="9">
        <v>-1.0734389456700577</v>
      </c>
      <c r="AF24" s="9">
        <v>-4.0164299759204436E-2</v>
      </c>
      <c r="AG24" s="9">
        <v>1.3046798366245005</v>
      </c>
      <c r="AH24" s="9">
        <v>-8.6668867705919084E-4</v>
      </c>
      <c r="AI24" s="9">
        <v>-4.3973571848691329</v>
      </c>
      <c r="AJ24" s="9">
        <v>-3.0427933983839694</v>
      </c>
      <c r="AK24" s="9">
        <v>1.0768818511236677</v>
      </c>
      <c r="AL24" s="9">
        <v>-2.0828206487496503</v>
      </c>
      <c r="AM24" s="9">
        <v>-3.6216943902954601</v>
      </c>
      <c r="AN24" s="9">
        <v>-0.78522090777767284</v>
      </c>
      <c r="AO24" s="9">
        <v>7.909561084788197</v>
      </c>
      <c r="AP24" s="9">
        <v>9.0216111732803306</v>
      </c>
      <c r="AQ24" s="9">
        <v>-5.8176871141397584</v>
      </c>
      <c r="AR24" s="9">
        <v>-3.7001502124531127</v>
      </c>
      <c r="AS24" s="9">
        <v>-2.0687080472958197</v>
      </c>
      <c r="AT24" s="9">
        <v>-0.27127069003035631</v>
      </c>
      <c r="AU24" s="9">
        <v>-2.4833164890864845</v>
      </c>
      <c r="AV24" s="9">
        <v>-1.9892120191630003</v>
      </c>
      <c r="AW24" s="9">
        <v>-4.1277766419465127</v>
      </c>
      <c r="AX24" s="9">
        <v>1.1277289516518074</v>
      </c>
      <c r="AY24" s="9">
        <v>0.76800018121285785</v>
      </c>
      <c r="AZ24" s="9">
        <v>3.4333784637108566</v>
      </c>
      <c r="BA24" s="9">
        <v>-2.5413186794014386</v>
      </c>
      <c r="BB24" s="9">
        <v>2.2627209021895078</v>
      </c>
      <c r="BC24" s="9">
        <v>6.9463977239957009</v>
      </c>
      <c r="BD24" s="9" t="s">
        <v>0</v>
      </c>
      <c r="BE24" s="9" t="s">
        <v>0</v>
      </c>
      <c r="BF24" s="9" t="s">
        <v>0</v>
      </c>
      <c r="BG24" s="9" t="s">
        <v>0</v>
      </c>
      <c r="BH24" s="9" t="s">
        <v>0</v>
      </c>
    </row>
    <row r="25" spans="3:60" x14ac:dyDescent="0.2">
      <c r="C25" s="9" t="s">
        <v>39</v>
      </c>
      <c r="D25" s="9">
        <v>194131.17115868878</v>
      </c>
      <c r="E25" s="9">
        <v>201416.95549849328</v>
      </c>
      <c r="F25" s="9">
        <v>212002.71899347345</v>
      </c>
      <c r="G25" s="9">
        <v>224982.21990720389</v>
      </c>
      <c r="H25" s="9">
        <v>234430.65027124138</v>
      </c>
      <c r="I25" s="9">
        <v>231319.75492146274</v>
      </c>
      <c r="J25" s="9">
        <v>244395.6846035982</v>
      </c>
      <c r="K25" s="9">
        <v>245925.93269045118</v>
      </c>
      <c r="L25" s="9">
        <v>252914.93291658399</v>
      </c>
      <c r="M25" s="9">
        <v>258835.8181905355</v>
      </c>
      <c r="N25" s="9">
        <v>270430.37182686565</v>
      </c>
      <c r="O25" s="9">
        <v>269675.10409695044</v>
      </c>
      <c r="P25" s="9">
        <v>271279.63575897802</v>
      </c>
      <c r="Q25" s="9">
        <v>272125.60157873068</v>
      </c>
      <c r="R25" s="9">
        <v>278837.26022667735</v>
      </c>
      <c r="S25" s="9">
        <v>283443.07413422433</v>
      </c>
      <c r="T25" s="9">
        <v>288609.56714258186</v>
      </c>
      <c r="U25" s="9">
        <v>295266.8069366244</v>
      </c>
      <c r="V25" s="9">
        <v>309212.87504121487</v>
      </c>
      <c r="W25" s="9">
        <v>319939.98548467632</v>
      </c>
      <c r="X25" s="9">
        <v>329977.79044537764</v>
      </c>
      <c r="Y25" s="9">
        <v>336026.52850942261</v>
      </c>
      <c r="Z25" s="9">
        <v>341169.93473127764</v>
      </c>
      <c r="AA25" s="9">
        <v>337888.3129353518</v>
      </c>
      <c r="AB25" s="9">
        <v>348791.87238995236</v>
      </c>
      <c r="AC25" s="9">
        <v>357109.71175610396</v>
      </c>
      <c r="AD25" s="9">
        <v>362785.26666825765</v>
      </c>
      <c r="AE25" s="9">
        <v>376246.4562990992</v>
      </c>
      <c r="AF25" s="9">
        <v>383682.84482143453</v>
      </c>
      <c r="AG25" s="9">
        <v>397350.90502154402</v>
      </c>
      <c r="AH25" s="9">
        <v>411817.24224188802</v>
      </c>
      <c r="AI25" s="9">
        <v>415134.47266438603</v>
      </c>
      <c r="AJ25" s="9">
        <v>422522.18575865828</v>
      </c>
      <c r="AK25" s="9">
        <v>425794.391410198</v>
      </c>
      <c r="AL25" s="9">
        <v>441268.30999144749</v>
      </c>
      <c r="AM25" s="9">
        <v>450530.02706614783</v>
      </c>
      <c r="AN25" s="9">
        <v>461825.16014818277</v>
      </c>
      <c r="AO25" s="9">
        <v>477732.29003919353</v>
      </c>
      <c r="AP25" s="9">
        <v>481464.47848592926</v>
      </c>
      <c r="AQ25" s="9">
        <v>470629.32819909032</v>
      </c>
      <c r="AR25" s="9">
        <v>483544.13614992384</v>
      </c>
      <c r="AS25" s="9">
        <v>492241.21825909265</v>
      </c>
      <c r="AT25" s="9">
        <v>493396.04278988898</v>
      </c>
      <c r="AU25" s="9">
        <v>494389.02152237546</v>
      </c>
      <c r="AV25" s="9">
        <v>500590.2710576104</v>
      </c>
      <c r="AW25" s="9">
        <v>509180.26722504036</v>
      </c>
      <c r="AX25" s="9">
        <v>516761.4651458633</v>
      </c>
      <c r="AY25" s="9">
        <v>525512.09022590134</v>
      </c>
      <c r="AZ25" s="9">
        <v>533455.21268851287</v>
      </c>
      <c r="BA25" s="9">
        <v>541041.05130618124</v>
      </c>
      <c r="BB25" s="9">
        <v>548380.93080407148</v>
      </c>
      <c r="BC25" s="9">
        <v>556610.36683947488</v>
      </c>
      <c r="BD25" s="9">
        <v>564904.21146516129</v>
      </c>
      <c r="BE25" s="9">
        <v>573416.05439642153</v>
      </c>
      <c r="BF25" s="9">
        <v>582047.51565650501</v>
      </c>
      <c r="BG25" s="9" t="s">
        <v>0</v>
      </c>
      <c r="BH25" s="9" t="s">
        <v>0</v>
      </c>
    </row>
    <row r="26" spans="3:60" x14ac:dyDescent="0.2">
      <c r="C26" s="9" t="s">
        <v>40</v>
      </c>
      <c r="D26" s="9">
        <v>20105.658534661132</v>
      </c>
      <c r="E26" s="9">
        <v>20822.245662637848</v>
      </c>
      <c r="F26" s="9">
        <v>21830.934861081703</v>
      </c>
      <c r="G26" s="9">
        <v>23094.712217883894</v>
      </c>
      <c r="H26" s="9">
        <v>23989.009299666886</v>
      </c>
      <c r="I26" s="9">
        <v>23602.370741014696</v>
      </c>
      <c r="J26" s="9">
        <v>24892.03851200407</v>
      </c>
      <c r="K26" s="9">
        <v>25016.986430245084</v>
      </c>
      <c r="L26" s="9">
        <v>25703.954365784397</v>
      </c>
      <c r="M26" s="9">
        <v>26282.065235744867</v>
      </c>
      <c r="N26" s="9">
        <v>27429.797324968618</v>
      </c>
      <c r="O26" s="9">
        <v>27355.965114318362</v>
      </c>
      <c r="P26" s="9">
        <v>27524.313693078126</v>
      </c>
      <c r="Q26" s="9">
        <v>27615.750109471352</v>
      </c>
      <c r="R26" s="9">
        <v>28293.988861154477</v>
      </c>
      <c r="S26" s="9">
        <v>28755.51122392455</v>
      </c>
      <c r="T26" s="9">
        <v>29273.716111429334</v>
      </c>
      <c r="U26" s="9">
        <v>29915.583276253747</v>
      </c>
      <c r="V26" s="9">
        <v>31221.009192368223</v>
      </c>
      <c r="W26" s="9">
        <v>32187.121276124377</v>
      </c>
      <c r="X26" s="9">
        <v>33103.710919480101</v>
      </c>
      <c r="Y26" s="9">
        <v>33582.503348932907</v>
      </c>
      <c r="Z26" s="9">
        <v>33957.393722631401</v>
      </c>
      <c r="AA26" s="9">
        <v>33500.725058036071</v>
      </c>
      <c r="AB26" s="9">
        <v>34479.228191968403</v>
      </c>
      <c r="AC26" s="9">
        <v>35229.0379366372</v>
      </c>
      <c r="AD26" s="9">
        <v>35719.164549973189</v>
      </c>
      <c r="AE26" s="9">
        <v>36955.020655629902</v>
      </c>
      <c r="AF26" s="9">
        <v>37604.904912421305</v>
      </c>
      <c r="AG26" s="9">
        <v>38855.404152149742</v>
      </c>
      <c r="AH26" s="9">
        <v>40172.196915697335</v>
      </c>
      <c r="AI26" s="9">
        <v>40356.820782803457</v>
      </c>
      <c r="AJ26" s="9">
        <v>40891.35430460846</v>
      </c>
      <c r="AK26" s="9">
        <v>41036.072455951464</v>
      </c>
      <c r="AL26" s="9">
        <v>42343.736265024563</v>
      </c>
      <c r="AM26" s="9">
        <v>42995.250039714061</v>
      </c>
      <c r="AN26" s="9">
        <v>43783.196828610424</v>
      </c>
      <c r="AO26" s="9">
        <v>44960.076986852022</v>
      </c>
      <c r="AP26" s="9">
        <v>44954.666525296852</v>
      </c>
      <c r="AQ26" s="9">
        <v>43590.916333912879</v>
      </c>
      <c r="AR26" s="9">
        <v>44379.762119564213</v>
      </c>
      <c r="AS26" s="9">
        <v>44775.252716043207</v>
      </c>
      <c r="AT26" s="9">
        <v>44579.414408454162</v>
      </c>
      <c r="AU26" s="9">
        <v>44439.462608752852</v>
      </c>
      <c r="AV26" s="9">
        <v>44776.317202240694</v>
      </c>
      <c r="AW26" s="9">
        <v>45306.781796951582</v>
      </c>
      <c r="AX26" s="9">
        <v>45751.347069133539</v>
      </c>
      <c r="AY26" s="9">
        <v>46304.29639582886</v>
      </c>
      <c r="AZ26" s="9">
        <v>46752.37510073313</v>
      </c>
      <c r="BA26" s="9">
        <v>47189.634497888153</v>
      </c>
      <c r="BB26" s="9">
        <v>47589.296236580776</v>
      </c>
      <c r="BC26" s="9">
        <v>48053.376063794858</v>
      </c>
      <c r="BD26" s="9">
        <v>48518.207151678558</v>
      </c>
      <c r="BE26" s="9">
        <v>48992.717597489493</v>
      </c>
      <c r="BF26" s="9">
        <v>49477.223207679439</v>
      </c>
      <c r="BG26" s="9" t="s">
        <v>0</v>
      </c>
      <c r="BH26" s="9" t="s">
        <v>0</v>
      </c>
    </row>
    <row r="27" spans="3:60" x14ac:dyDescent="0.2">
      <c r="C27" s="9" t="s">
        <v>41</v>
      </c>
      <c r="D27" s="9">
        <v>510.02526071539421</v>
      </c>
      <c r="E27" s="9">
        <v>531.2454111696818</v>
      </c>
      <c r="F27" s="9">
        <v>558.27513605338993</v>
      </c>
      <c r="G27" s="9">
        <v>586.79323153082805</v>
      </c>
      <c r="H27" s="9">
        <v>608.05661511783546</v>
      </c>
      <c r="I27" s="9">
        <v>661.6586421869373</v>
      </c>
      <c r="J27" s="9">
        <v>695.0904555271411</v>
      </c>
      <c r="K27" s="9">
        <v>712.16802242689437</v>
      </c>
      <c r="L27" s="9">
        <v>758.82810324408808</v>
      </c>
      <c r="M27" s="9">
        <v>774.57553097660889</v>
      </c>
      <c r="N27" s="9">
        <v>788.74029284147514</v>
      </c>
      <c r="O27" s="9">
        <v>795.80590725018271</v>
      </c>
      <c r="P27" s="9">
        <v>795.07560730406601</v>
      </c>
      <c r="Q27" s="9">
        <v>791.91976448385208</v>
      </c>
      <c r="R27" s="9">
        <v>781.46749400758779</v>
      </c>
      <c r="S27" s="9">
        <v>782.32213375559036</v>
      </c>
      <c r="T27" s="9">
        <v>820.91504019396109</v>
      </c>
      <c r="U27" s="9">
        <v>834.68663337280577</v>
      </c>
      <c r="V27" s="9">
        <v>796.46874371076512</v>
      </c>
      <c r="W27" s="9">
        <v>774.30214880053268</v>
      </c>
      <c r="X27" s="9">
        <v>762.50522106993333</v>
      </c>
      <c r="Y27" s="9">
        <v>747.89783721466745</v>
      </c>
      <c r="Z27" s="9">
        <v>608.40258370686172</v>
      </c>
      <c r="AA27" s="9">
        <v>580.80087081536249</v>
      </c>
      <c r="AB27" s="9">
        <v>575.32139926175557</v>
      </c>
      <c r="AC27" s="9">
        <v>560.24309580229465</v>
      </c>
      <c r="AD27" s="9">
        <v>550.77019045962027</v>
      </c>
      <c r="AE27" s="9">
        <v>543.54151293645282</v>
      </c>
      <c r="AF27" s="9">
        <v>542.16232454921737</v>
      </c>
      <c r="AG27" s="9">
        <v>547.97904830937296</v>
      </c>
      <c r="AH27" s="9">
        <v>546.64329125789573</v>
      </c>
      <c r="AI27" s="9">
        <v>520.81203483253296</v>
      </c>
      <c r="AJ27" s="9">
        <v>502.70700275277778</v>
      </c>
      <c r="AK27" s="9">
        <v>506.00014993498161</v>
      </c>
      <c r="AL27" s="9">
        <v>493.32159305156034</v>
      </c>
      <c r="AM27" s="9">
        <v>472.84599309817747</v>
      </c>
      <c r="AN27" s="9">
        <v>466.04647139142327</v>
      </c>
      <c r="AO27" s="9">
        <v>499.231202259062</v>
      </c>
      <c r="AP27" s="9">
        <v>539.98587099625627</v>
      </c>
      <c r="AQ27" s="9">
        <v>504.49658363633773</v>
      </c>
      <c r="AR27" s="9">
        <v>481.41063190171099</v>
      </c>
      <c r="AS27" s="9">
        <v>467.24900061864201</v>
      </c>
      <c r="AT27" s="9">
        <v>462.85748927455751</v>
      </c>
      <c r="AU27" s="9">
        <v>449.04255568996666</v>
      </c>
      <c r="AV27" s="9">
        <v>437.9528603026356</v>
      </c>
      <c r="AW27" s="9">
        <v>417.68208744267702</v>
      </c>
      <c r="AX27" s="9">
        <v>420.27951231213081</v>
      </c>
      <c r="AY27" s="9">
        <v>421.48844389696256</v>
      </c>
      <c r="AZ27" s="9">
        <v>433.62420881157766</v>
      </c>
      <c r="BA27" s="9">
        <v>420.57623710528077</v>
      </c>
      <c r="BB27" s="9">
        <v>427.9298855599535</v>
      </c>
      <c r="BC27" s="9">
        <v>455.28616639212947</v>
      </c>
      <c r="BD27" s="9" t="s">
        <v>0</v>
      </c>
      <c r="BE27" s="9" t="s">
        <v>0</v>
      </c>
      <c r="BF27" s="9" t="s">
        <v>0</v>
      </c>
      <c r="BG27" s="9" t="s">
        <v>0</v>
      </c>
      <c r="BH27" s="9" t="s">
        <v>0</v>
      </c>
    </row>
    <row r="28" spans="3:60" x14ac:dyDescent="0.2">
      <c r="C28" s="9" t="s">
        <v>42</v>
      </c>
      <c r="D28" s="9">
        <v>107613</v>
      </c>
      <c r="E28" s="9">
        <v>106788</v>
      </c>
      <c r="F28" s="9">
        <v>107048</v>
      </c>
      <c r="G28" s="9">
        <v>106603</v>
      </c>
      <c r="H28" s="9">
        <v>105205</v>
      </c>
      <c r="I28" s="9">
        <v>103122</v>
      </c>
      <c r="J28" s="9">
        <v>107370</v>
      </c>
      <c r="K28" s="9">
        <v>106919</v>
      </c>
      <c r="L28" s="9">
        <v>108725</v>
      </c>
      <c r="M28" s="9">
        <v>107291</v>
      </c>
      <c r="N28" s="9">
        <v>107678</v>
      </c>
      <c r="O28" s="9">
        <v>109465</v>
      </c>
      <c r="P28" s="9">
        <v>109519</v>
      </c>
      <c r="Q28" s="9">
        <v>108569</v>
      </c>
      <c r="R28" s="9">
        <v>107109</v>
      </c>
      <c r="S28" s="9">
        <v>106746</v>
      </c>
      <c r="T28" s="9">
        <v>107209</v>
      </c>
      <c r="U28" s="9">
        <v>108852</v>
      </c>
      <c r="V28" s="9">
        <v>109994</v>
      </c>
      <c r="W28" s="9">
        <v>109542</v>
      </c>
      <c r="X28" s="9">
        <v>106321</v>
      </c>
      <c r="Y28" s="9">
        <v>101011</v>
      </c>
      <c r="Z28" s="9">
        <v>79058</v>
      </c>
      <c r="AA28" s="9">
        <v>69633</v>
      </c>
      <c r="AB28" s="9">
        <v>52549</v>
      </c>
      <c r="AC28" s="9">
        <v>46644</v>
      </c>
      <c r="AD28" s="9">
        <v>46108</v>
      </c>
      <c r="AE28" s="9">
        <v>45078</v>
      </c>
      <c r="AF28" s="9">
        <v>43245</v>
      </c>
      <c r="AG28" s="9">
        <v>42135</v>
      </c>
      <c r="AH28" s="9">
        <v>41558</v>
      </c>
      <c r="AI28" s="9">
        <v>40884</v>
      </c>
      <c r="AJ28" s="9">
        <v>42201</v>
      </c>
      <c r="AK28" s="9">
        <v>40978</v>
      </c>
      <c r="AL28" s="9">
        <v>40204</v>
      </c>
      <c r="AM28" s="9">
        <v>39662</v>
      </c>
      <c r="AN28" s="9">
        <v>38926</v>
      </c>
      <c r="AO28" s="9">
        <v>38956</v>
      </c>
      <c r="AP28" s="9">
        <v>37179</v>
      </c>
      <c r="AQ28" s="9">
        <v>35726</v>
      </c>
      <c r="AR28" s="9">
        <v>34156</v>
      </c>
      <c r="AS28" s="9">
        <v>31894</v>
      </c>
      <c r="AT28" s="9">
        <v>30821</v>
      </c>
      <c r="AU28" s="9">
        <v>30704</v>
      </c>
      <c r="AV28" s="9">
        <v>30512</v>
      </c>
      <c r="AW28" s="9">
        <v>29681</v>
      </c>
      <c r="AX28" s="9">
        <v>28816</v>
      </c>
      <c r="AY28" s="9">
        <v>28216.457414707293</v>
      </c>
      <c r="AZ28" s="9">
        <v>27192.232174594777</v>
      </c>
      <c r="BA28" s="9">
        <v>26276.348376705741</v>
      </c>
      <c r="BB28" s="9">
        <v>25579.576514323726</v>
      </c>
      <c r="BC28" s="9">
        <v>25132.273472511202</v>
      </c>
      <c r="BD28" s="9">
        <v>24729.909172705797</v>
      </c>
      <c r="BE28" s="9">
        <v>24485.621544422829</v>
      </c>
      <c r="BF28" s="9" t="s">
        <v>0</v>
      </c>
      <c r="BG28" s="9" t="s">
        <v>0</v>
      </c>
      <c r="BH28" s="9" t="s">
        <v>0</v>
      </c>
    </row>
    <row r="29" spans="3:60" x14ac:dyDescent="0.2">
      <c r="C29" s="9" t="s">
        <v>43</v>
      </c>
      <c r="D29" s="9">
        <v>14.89515352519525</v>
      </c>
      <c r="E29" s="9">
        <v>11.922566045161609</v>
      </c>
      <c r="F29" s="9">
        <v>11.123652701237191</v>
      </c>
      <c r="G29" s="9">
        <v>8.1095521738270051</v>
      </c>
      <c r="H29" s="9">
        <v>8.7462546978645292</v>
      </c>
      <c r="I29" s="9">
        <v>8.9888432841083805</v>
      </c>
      <c r="J29" s="9">
        <v>11.046854280241639</v>
      </c>
      <c r="K29" s="9">
        <v>11.898748323647743</v>
      </c>
      <c r="L29" s="9">
        <v>13.934179652247156</v>
      </c>
      <c r="M29" s="9">
        <v>13.142422420918177</v>
      </c>
      <c r="N29" s="9">
        <v>14.399379371354323</v>
      </c>
      <c r="O29" s="9">
        <v>14.027889495412881</v>
      </c>
      <c r="P29" s="9">
        <v>13.555312018455002</v>
      </c>
      <c r="Q29" s="9">
        <v>13.75917724993595</v>
      </c>
      <c r="R29" s="9">
        <v>13.209045883562283</v>
      </c>
      <c r="S29" s="9">
        <v>12.727610682565023</v>
      </c>
      <c r="T29" s="9">
        <v>12.927491632638299</v>
      </c>
      <c r="U29" s="9">
        <v>13.062500804261944</v>
      </c>
      <c r="V29" s="9">
        <v>12.012851235006339</v>
      </c>
      <c r="W29" s="9">
        <v>9.8772536735614747</v>
      </c>
      <c r="X29" s="9">
        <v>7.8676589027415362</v>
      </c>
      <c r="Y29" s="9">
        <v>8.1788364468274377</v>
      </c>
      <c r="Z29" s="9">
        <v>8.2297252102818135</v>
      </c>
      <c r="AA29" s="9">
        <v>6.9983942006819753</v>
      </c>
      <c r="AB29" s="9">
        <v>7.8468622349861779</v>
      </c>
      <c r="AC29" s="9">
        <v>5.3610924966831419</v>
      </c>
      <c r="AD29" s="9">
        <v>5.2874233788415648</v>
      </c>
      <c r="AE29" s="9">
        <v>6.2105226819135417</v>
      </c>
      <c r="AF29" s="9">
        <v>5.8833869393732989</v>
      </c>
      <c r="AG29" s="9">
        <v>6.5401080534847456</v>
      </c>
      <c r="AH29" s="9">
        <v>5.7919026381735552</v>
      </c>
      <c r="AI29" s="9">
        <v>7.142927495163903</v>
      </c>
      <c r="AJ29" s="9">
        <v>7.0861308734287674</v>
      </c>
      <c r="AK29" s="9">
        <v>5.3279657171078902</v>
      </c>
      <c r="AL29" s="9">
        <v>5.4501824836801402</v>
      </c>
      <c r="AM29" s="9">
        <v>6.3550303496139824</v>
      </c>
      <c r="AN29" s="9">
        <v>5.8790902182477929</v>
      </c>
      <c r="AO29" s="9">
        <v>4.8283195823605878</v>
      </c>
      <c r="AP29" s="9">
        <v>8.1037239810435846</v>
      </c>
      <c r="AQ29" s="9">
        <v>8.2344875882557922</v>
      </c>
      <c r="AR29" s="9">
        <v>6.7932238900014177</v>
      </c>
      <c r="AS29" s="9">
        <v>6.2687032340158355</v>
      </c>
      <c r="AT29" s="9">
        <v>3.5739043096379595</v>
      </c>
      <c r="AU29" s="9">
        <v>2.8438466475533195</v>
      </c>
      <c r="AV29" s="9">
        <v>3.5154915483996878</v>
      </c>
      <c r="AW29" s="9">
        <v>3.4363728060811813</v>
      </c>
      <c r="AX29" s="9">
        <v>4.6575374775313181</v>
      </c>
      <c r="AY29" s="9">
        <v>6.4108017078842225</v>
      </c>
      <c r="AZ29" s="9">
        <v>8.204373881513483</v>
      </c>
      <c r="BA29" s="9">
        <v>5.9955165420430934</v>
      </c>
      <c r="BB29" s="9">
        <v>8.0091170140061845</v>
      </c>
      <c r="BC29" s="9">
        <v>9.0966114123109509</v>
      </c>
      <c r="BD29" s="9" t="s">
        <v>0</v>
      </c>
      <c r="BE29" s="9" t="s">
        <v>0</v>
      </c>
      <c r="BF29" s="9" t="s">
        <v>0</v>
      </c>
      <c r="BG29" s="9" t="s">
        <v>0</v>
      </c>
      <c r="BH29" s="9" t="s">
        <v>0</v>
      </c>
    </row>
    <row r="30" spans="3:60" x14ac:dyDescent="0.2">
      <c r="C30" s="9" t="s">
        <v>44</v>
      </c>
      <c r="D30" s="9">
        <v>59.037659141970686</v>
      </c>
      <c r="E30" s="9">
        <v>62.547350814188022</v>
      </c>
      <c r="F30" s="9">
        <v>63.16756302149038</v>
      </c>
      <c r="G30" s="9">
        <v>64.690400332456036</v>
      </c>
      <c r="H30" s="9">
        <v>62.515803876062975</v>
      </c>
      <c r="I30" s="9">
        <v>61.93881436973723</v>
      </c>
      <c r="J30" s="9">
        <v>63.503757182849562</v>
      </c>
      <c r="K30" s="9">
        <v>63.458873491282972</v>
      </c>
      <c r="L30" s="9">
        <v>61.461404247638526</v>
      </c>
      <c r="M30" s="9">
        <v>64.029040498910518</v>
      </c>
      <c r="N30" s="9">
        <v>61.824772620462767</v>
      </c>
      <c r="O30" s="9">
        <v>61.372881773967308</v>
      </c>
      <c r="P30" s="9">
        <v>62.626204524744409</v>
      </c>
      <c r="Q30" s="9">
        <v>62.051678073418003</v>
      </c>
      <c r="R30" s="9">
        <v>61.202906989282106</v>
      </c>
      <c r="S30" s="9">
        <v>63.035345457773687</v>
      </c>
      <c r="T30" s="9">
        <v>61.153742462798945</v>
      </c>
      <c r="U30" s="9">
        <v>62.091595784380594</v>
      </c>
      <c r="V30" s="9">
        <v>63.738408332061042</v>
      </c>
      <c r="W30" s="9">
        <v>67.139036209185377</v>
      </c>
      <c r="X30" s="9">
        <v>68.398569633710252</v>
      </c>
      <c r="Y30" s="9">
        <v>68.908948534641539</v>
      </c>
      <c r="Z30" s="9">
        <v>65.316974074114768</v>
      </c>
      <c r="AA30" s="9">
        <v>69.603238813887387</v>
      </c>
      <c r="AB30" s="9">
        <v>69.280946044372271</v>
      </c>
      <c r="AC30" s="9">
        <v>71.088293283107035</v>
      </c>
      <c r="AD30" s="9">
        <v>69.03644800664685</v>
      </c>
      <c r="AE30" s="9">
        <v>69.341492010670706</v>
      </c>
      <c r="AF30" s="9">
        <v>68.477889200149775</v>
      </c>
      <c r="AG30" s="9">
        <v>68.448301322022516</v>
      </c>
      <c r="AH30" s="9">
        <v>65.815109042975237</v>
      </c>
      <c r="AI30" s="9">
        <v>68.747505247288672</v>
      </c>
      <c r="AJ30" s="9">
        <v>71.475544838539278</v>
      </c>
      <c r="AK30" s="9">
        <v>72.78365290180848</v>
      </c>
      <c r="AL30" s="9">
        <v>73.610204349163425</v>
      </c>
      <c r="AM30" s="9">
        <v>75.064476326884517</v>
      </c>
      <c r="AN30" s="9">
        <v>75.320909220920171</v>
      </c>
      <c r="AO30" s="9">
        <v>78.875903037088392</v>
      </c>
      <c r="AP30" s="9">
        <v>72.150695350363662</v>
      </c>
      <c r="AQ30" s="9">
        <v>74.468653486201063</v>
      </c>
      <c r="AR30" s="9">
        <v>75.536352650628587</v>
      </c>
      <c r="AS30" s="9">
        <v>75.883812024567419</v>
      </c>
      <c r="AT30" s="9">
        <v>78.524164181371091</v>
      </c>
      <c r="AU30" s="9">
        <v>77.342628441216107</v>
      </c>
      <c r="AV30" s="9">
        <v>77.844957156512947</v>
      </c>
      <c r="AW30" s="9">
        <v>78.22979426236796</v>
      </c>
      <c r="AX30" s="9">
        <v>77.111468349013009</v>
      </c>
      <c r="AY30" s="9">
        <v>75.600432319282262</v>
      </c>
      <c r="AZ30" s="9">
        <v>72.060164450244812</v>
      </c>
      <c r="BA30" s="9">
        <v>73.981150656658002</v>
      </c>
      <c r="BB30" s="9">
        <v>71.318478827364885</v>
      </c>
      <c r="BC30" s="9">
        <v>67.153692734003883</v>
      </c>
      <c r="BD30" s="9" t="s">
        <v>0</v>
      </c>
      <c r="BE30" s="9" t="s">
        <v>0</v>
      </c>
      <c r="BF30" s="9" t="s">
        <v>0</v>
      </c>
      <c r="BG30" s="9" t="s">
        <v>0</v>
      </c>
      <c r="BH30" s="9" t="s">
        <v>0</v>
      </c>
    </row>
    <row r="31" spans="3:60" x14ac:dyDescent="0.2">
      <c r="C31" s="9" t="s">
        <v>45</v>
      </c>
      <c r="D31" s="9">
        <v>3.9584893548732216</v>
      </c>
      <c r="E31" s="9">
        <v>3.883996654695725</v>
      </c>
      <c r="F31" s="9">
        <v>5.8030675253967194</v>
      </c>
      <c r="G31" s="9">
        <v>7.0073021589852189</v>
      </c>
      <c r="H31" s="9">
        <v>7.9928644417118413</v>
      </c>
      <c r="I31" s="9">
        <v>7.8985599232711321</v>
      </c>
      <c r="J31" s="9">
        <v>6.4608810962133489</v>
      </c>
      <c r="K31" s="9">
        <v>6.0113991953509158</v>
      </c>
      <c r="L31" s="9">
        <v>6.3925154924493119</v>
      </c>
      <c r="M31" s="9">
        <v>5.7320234427830794</v>
      </c>
      <c r="N31" s="9">
        <v>5.1545697066873073</v>
      </c>
      <c r="O31" s="9">
        <v>5.0198545774527421</v>
      </c>
      <c r="P31" s="9">
        <v>5.3227657068815724</v>
      </c>
      <c r="Q31" s="9">
        <v>5.8863228781612555</v>
      </c>
      <c r="R31" s="9">
        <v>6.3738831022262472</v>
      </c>
      <c r="S31" s="9">
        <v>4.3042641761211122</v>
      </c>
      <c r="T31" s="9">
        <v>4.369439567593159</v>
      </c>
      <c r="U31" s="9">
        <v>4.5694946661347817</v>
      </c>
      <c r="V31" s="9">
        <v>3.896526316488214</v>
      </c>
      <c r="W31" s="9">
        <v>2.9538900187683512</v>
      </c>
      <c r="X31" s="9">
        <v>3.8188202699655291</v>
      </c>
      <c r="Y31" s="9">
        <v>2.8493334305983615</v>
      </c>
      <c r="Z31" s="9">
        <v>5.2216551530356483</v>
      </c>
      <c r="AA31" s="9">
        <v>2.9259764187049604</v>
      </c>
      <c r="AB31" s="9">
        <v>2.5652777907241191</v>
      </c>
      <c r="AC31" s="9">
        <v>3.9021703436060324</v>
      </c>
      <c r="AD31" s="9">
        <v>4.4873592981827768</v>
      </c>
      <c r="AE31" s="9">
        <v>4.0006999011092406</v>
      </c>
      <c r="AF31" s="9">
        <v>3.4427708533510164</v>
      </c>
      <c r="AG31" s="9">
        <v>3.5718059113138643</v>
      </c>
      <c r="AH31" s="9">
        <v>1.8962943833586126</v>
      </c>
      <c r="AI31" s="9">
        <v>3.6858864401478328</v>
      </c>
      <c r="AJ31" s="9">
        <v>2.6746993989392478</v>
      </c>
      <c r="AK31" s="9">
        <v>2.5460166698170288</v>
      </c>
      <c r="AL31" s="9">
        <v>3.1618554130637122</v>
      </c>
      <c r="AM31" s="9">
        <v>2.3080321395950709</v>
      </c>
      <c r="AN31" s="9">
        <v>2.0344463045374117</v>
      </c>
      <c r="AO31" s="9">
        <v>1.7521888113519208</v>
      </c>
      <c r="AP31" s="9">
        <v>1.7670821997551343</v>
      </c>
      <c r="AQ31" s="9">
        <v>2.2430795194701116</v>
      </c>
      <c r="AR31" s="9">
        <v>1.7452309061494831</v>
      </c>
      <c r="AS31" s="9">
        <v>1.6949122552471678</v>
      </c>
      <c r="AT31" s="9">
        <v>1.5897319907310636</v>
      </c>
      <c r="AU31" s="9">
        <v>2.2837327464232282</v>
      </c>
      <c r="AV31" s="9">
        <v>1.8111927758752064</v>
      </c>
      <c r="AW31" s="9">
        <v>0.93371363053488599</v>
      </c>
      <c r="AX31" s="9">
        <v>0.94760239721578288</v>
      </c>
      <c r="AY31" s="9">
        <v>1.0352694157363911</v>
      </c>
      <c r="AZ31" s="9">
        <v>1.48518779844964</v>
      </c>
      <c r="BA31" s="9">
        <v>1.1066806421955444</v>
      </c>
      <c r="BB31" s="9">
        <v>1.072052292375568</v>
      </c>
      <c r="BC31" s="9">
        <v>2.0396451720435502</v>
      </c>
      <c r="BD31" s="9" t="s">
        <v>0</v>
      </c>
      <c r="BE31" s="9" t="s">
        <v>0</v>
      </c>
      <c r="BF31" s="9" t="s">
        <v>0</v>
      </c>
      <c r="BG31" s="9" t="s">
        <v>0</v>
      </c>
      <c r="BH31" s="9" t="s">
        <v>0</v>
      </c>
    </row>
    <row r="32" spans="3:60" x14ac:dyDescent="0.2">
      <c r="C32" s="9" t="s">
        <v>46</v>
      </c>
      <c r="D32" s="9">
        <v>22.108697977960844</v>
      </c>
      <c r="E32" s="9">
        <v>21.64608648595464</v>
      </c>
      <c r="F32" s="9">
        <v>19.905716751875705</v>
      </c>
      <c r="G32" s="9">
        <v>20.192745334731761</v>
      </c>
      <c r="H32" s="9">
        <v>20.745076984360654</v>
      </c>
      <c r="I32" s="9">
        <v>21.173782422883257</v>
      </c>
      <c r="J32" s="9">
        <v>18.988507440695447</v>
      </c>
      <c r="K32" s="9">
        <v>18.630978989718372</v>
      </c>
      <c r="L32" s="9">
        <v>18.211900607665001</v>
      </c>
      <c r="M32" s="9">
        <v>17.096513637388234</v>
      </c>
      <c r="N32" s="9">
        <v>18.62127830149559</v>
      </c>
      <c r="O32" s="9">
        <v>19.579374153167066</v>
      </c>
      <c r="P32" s="9">
        <v>18.495717749919017</v>
      </c>
      <c r="Q32" s="9">
        <v>18.302821798484793</v>
      </c>
      <c r="R32" s="9">
        <v>19.214164024929378</v>
      </c>
      <c r="S32" s="9">
        <v>19.932779683540176</v>
      </c>
      <c r="T32" s="9">
        <v>21.5493263369696</v>
      </c>
      <c r="U32" s="9">
        <v>20.276408745222682</v>
      </c>
      <c r="V32" s="9">
        <v>20.352214116444401</v>
      </c>
      <c r="W32" s="9">
        <v>20.029820098484798</v>
      </c>
      <c r="X32" s="9">
        <v>19.914951193582684</v>
      </c>
      <c r="Y32" s="9">
        <v>20.062881587932651</v>
      </c>
      <c r="Z32" s="9">
        <v>21.231638033546009</v>
      </c>
      <c r="AA32" s="9">
        <v>20.472390566725668</v>
      </c>
      <c r="AB32" s="9">
        <v>20.306913929917425</v>
      </c>
      <c r="AC32" s="9">
        <v>19.648443876603789</v>
      </c>
      <c r="AD32" s="9">
        <v>21.188769316328809</v>
      </c>
      <c r="AE32" s="9">
        <v>20.447285406306523</v>
      </c>
      <c r="AF32" s="9">
        <v>22.195945488747245</v>
      </c>
      <c r="AG32" s="9">
        <v>21.439784713178877</v>
      </c>
      <c r="AH32" s="9">
        <v>26.496686777882093</v>
      </c>
      <c r="AI32" s="9">
        <v>20.423680817399603</v>
      </c>
      <c r="AJ32" s="9">
        <v>18.7636248890927</v>
      </c>
      <c r="AK32" s="9">
        <v>19.342364711266612</v>
      </c>
      <c r="AL32" s="9">
        <v>17.777757754092704</v>
      </c>
      <c r="AM32" s="9">
        <v>16.272461183906437</v>
      </c>
      <c r="AN32" s="9">
        <v>16.765554256294635</v>
      </c>
      <c r="AO32" s="9">
        <v>14.543588569199095</v>
      </c>
      <c r="AP32" s="9">
        <v>17.978498468837611</v>
      </c>
      <c r="AQ32" s="9">
        <v>15.053779406073023</v>
      </c>
      <c r="AR32" s="9">
        <v>15.925192553220507</v>
      </c>
      <c r="AS32" s="9">
        <v>16.152543606258028</v>
      </c>
      <c r="AT32" s="9">
        <v>16.312176900185445</v>
      </c>
      <c r="AU32" s="9">
        <v>17.52979216480735</v>
      </c>
      <c r="AV32" s="9">
        <v>16.828358519212191</v>
      </c>
      <c r="AW32" s="9">
        <v>17.400119301015987</v>
      </c>
      <c r="AX32" s="9">
        <v>17.283391776239878</v>
      </c>
      <c r="AY32" s="9">
        <v>16.953496557097118</v>
      </c>
      <c r="AZ32" s="9">
        <v>18.250273869792036</v>
      </c>
      <c r="BA32" s="9">
        <v>18.916652159103368</v>
      </c>
      <c r="BB32" s="9">
        <v>19.600351866253352</v>
      </c>
      <c r="BC32" s="9">
        <v>21.710050681641597</v>
      </c>
      <c r="BD32" s="9" t="s">
        <v>0</v>
      </c>
      <c r="BE32" s="9" t="s">
        <v>0</v>
      </c>
      <c r="BF32" s="9" t="s">
        <v>0</v>
      </c>
      <c r="BG32" s="9" t="s">
        <v>0</v>
      </c>
      <c r="BH32" s="9" t="s">
        <v>0</v>
      </c>
    </row>
    <row r="33" spans="3:60" x14ac:dyDescent="0.2">
      <c r="C33" s="9" t="s">
        <v>48</v>
      </c>
      <c r="D33" s="9" t="s">
        <v>0</v>
      </c>
      <c r="E33" s="9" t="s">
        <v>0</v>
      </c>
      <c r="F33" s="9" t="s">
        <v>0</v>
      </c>
      <c r="G33" s="9" t="s">
        <v>0</v>
      </c>
      <c r="H33" s="9" t="s">
        <v>0</v>
      </c>
      <c r="I33" s="9" t="s">
        <v>0</v>
      </c>
      <c r="J33" s="9" t="s">
        <v>0</v>
      </c>
      <c r="K33" s="9" t="s">
        <v>0</v>
      </c>
      <c r="L33" s="9" t="s">
        <v>0</v>
      </c>
      <c r="M33" s="9" t="s">
        <v>0</v>
      </c>
      <c r="N33" s="9" t="s">
        <v>0</v>
      </c>
      <c r="O33" s="9" t="s">
        <v>0</v>
      </c>
      <c r="P33" s="9" t="s">
        <v>0</v>
      </c>
      <c r="Q33" s="9" t="s">
        <v>0</v>
      </c>
      <c r="R33" s="9" t="s">
        <v>0</v>
      </c>
      <c r="S33" s="9" t="s">
        <v>0</v>
      </c>
      <c r="T33" s="9" t="s">
        <v>0</v>
      </c>
      <c r="U33" s="9" t="s">
        <v>0</v>
      </c>
      <c r="V33" s="9" t="s">
        <v>0</v>
      </c>
      <c r="W33" s="9" t="s">
        <v>0</v>
      </c>
      <c r="X33" s="9" t="s">
        <v>0</v>
      </c>
      <c r="Y33" s="9" t="s">
        <v>0</v>
      </c>
      <c r="Z33" s="9">
        <v>5.8</v>
      </c>
      <c r="AA33" s="9">
        <v>8.25</v>
      </c>
      <c r="AB33" s="9">
        <v>14.3</v>
      </c>
      <c r="AC33" s="9">
        <v>21.8395832</v>
      </c>
      <c r="AD33" s="9">
        <v>33.485799999999998</v>
      </c>
      <c r="AE33" s="9">
        <v>374.524766</v>
      </c>
      <c r="AF33" s="9">
        <v>487.50599999999997</v>
      </c>
      <c r="AG33" s="9">
        <v>682</v>
      </c>
      <c r="AH33" s="9">
        <v>791.37</v>
      </c>
      <c r="AI33" s="9">
        <v>814.2</v>
      </c>
      <c r="AJ33" s="9">
        <v>944.5</v>
      </c>
      <c r="AK33" s="9">
        <v>1001.2739615819999</v>
      </c>
      <c r="AL33" s="9">
        <v>978.28800000000001</v>
      </c>
      <c r="AM33" s="9">
        <v>1050.5809999999999</v>
      </c>
      <c r="AN33" s="9">
        <v>1116.1199999999999</v>
      </c>
      <c r="AO33" s="9">
        <v>1414.77</v>
      </c>
      <c r="AP33" s="9">
        <v>1553.3710000000001</v>
      </c>
      <c r="AQ33" s="9">
        <v>1273.3514870000001</v>
      </c>
      <c r="AR33" s="9">
        <v>1229.8956019999998</v>
      </c>
      <c r="AS33" s="9">
        <v>1065.9870879999999</v>
      </c>
      <c r="AT33" s="9">
        <v>1099.2570694495</v>
      </c>
      <c r="AU33" s="9">
        <v>1195.5982831179726</v>
      </c>
      <c r="AV33" s="9">
        <v>1101.5635390510001</v>
      </c>
      <c r="AW33" s="9">
        <v>1116.3742849799999</v>
      </c>
      <c r="AX33" s="9">
        <v>1185.7615621679997</v>
      </c>
      <c r="AY33" s="9">
        <v>1254.7224260630003</v>
      </c>
      <c r="AZ33" s="9">
        <v>1635.12</v>
      </c>
      <c r="BA33" s="9">
        <v>1771.7959999999998</v>
      </c>
      <c r="BB33" s="9">
        <v>1918.472</v>
      </c>
      <c r="BC33" s="9">
        <v>2309.6800000000003</v>
      </c>
      <c r="BD33" s="9">
        <v>2858.0070000000001</v>
      </c>
      <c r="BE33" s="9">
        <v>2602.36</v>
      </c>
      <c r="BF33" s="9">
        <v>2602.36</v>
      </c>
      <c r="BG33" s="9" t="s">
        <v>0</v>
      </c>
      <c r="BH33" s="9" t="s">
        <v>0</v>
      </c>
    </row>
    <row r="34" spans="3:60" x14ac:dyDescent="0.2">
      <c r="C34" s="9" t="s">
        <v>49</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v>1015.4345935490537</v>
      </c>
      <c r="AA34" s="9">
        <v>956.01769531706884</v>
      </c>
      <c r="AB34" s="9">
        <v>959.74432583868986</v>
      </c>
      <c r="AC34" s="9">
        <v>902.66340798258625</v>
      </c>
      <c r="AD34" s="9">
        <v>883.77348767337094</v>
      </c>
      <c r="AE34" s="9">
        <v>942.14240276207499</v>
      </c>
      <c r="AF34" s="9">
        <v>922.11374992492927</v>
      </c>
      <c r="AG34" s="9">
        <v>1249.7843108250934</v>
      </c>
      <c r="AH34" s="9">
        <v>1352.8470558209274</v>
      </c>
      <c r="AI34" s="9">
        <v>1311.7483636686568</v>
      </c>
      <c r="AJ34" s="9">
        <v>1466.3396746434175</v>
      </c>
      <c r="AK34" s="9">
        <v>1519.9602827494223</v>
      </c>
      <c r="AL34" s="9">
        <v>1405.5231315247752</v>
      </c>
      <c r="AM34" s="9">
        <v>1417.1095635663826</v>
      </c>
      <c r="AN34" s="9">
        <v>1410.4299239523627</v>
      </c>
      <c r="AO34" s="9">
        <v>1609.3331683341996</v>
      </c>
      <c r="AP34" s="9">
        <v>1634.1418969177332</v>
      </c>
      <c r="AQ34" s="9">
        <v>1287.4545636555365</v>
      </c>
      <c r="AR34" s="9">
        <v>1229.8956019999998</v>
      </c>
      <c r="AS34" s="9">
        <v>1005.8520630653163</v>
      </c>
      <c r="AT34" s="9">
        <v>1021.3602769749285</v>
      </c>
      <c r="AU34" s="9">
        <v>1118.7375419741518</v>
      </c>
      <c r="AV34" s="9">
        <v>1026.0029001360531</v>
      </c>
      <c r="AW34" s="9">
        <v>1017.3543237290964</v>
      </c>
      <c r="AX34" s="9">
        <v>1056.8486952678293</v>
      </c>
      <c r="AY34" s="9">
        <v>1081.5130084119587</v>
      </c>
      <c r="AZ34" s="9">
        <v>1373.4220029418047</v>
      </c>
      <c r="BA34" s="9">
        <v>1452.9747168561858</v>
      </c>
      <c r="BB34" s="9">
        <v>1539.4737694386008</v>
      </c>
      <c r="BC34" s="9">
        <v>1811.7319993812437</v>
      </c>
      <c r="BD34" s="9">
        <v>2191.4372250894257</v>
      </c>
      <c r="BE34" s="9">
        <v>1950.5583679530903</v>
      </c>
      <c r="BF34" s="9">
        <v>1906.7088510341541</v>
      </c>
      <c r="BG34" s="9" t="s">
        <v>0</v>
      </c>
      <c r="BH34" s="9" t="s">
        <v>0</v>
      </c>
    </row>
    <row r="35" spans="3:60" x14ac:dyDescent="0.2">
      <c r="C35" s="9" t="s">
        <v>50</v>
      </c>
      <c r="D35" s="9" t="s">
        <v>0</v>
      </c>
      <c r="E35" s="9" t="s">
        <v>0</v>
      </c>
      <c r="F35" s="9" t="s">
        <v>0</v>
      </c>
      <c r="G35" s="9" t="s">
        <v>0</v>
      </c>
      <c r="H35" s="9" t="s">
        <v>0</v>
      </c>
      <c r="I35" s="9" t="s">
        <v>0</v>
      </c>
      <c r="J35" s="9" t="s">
        <v>0</v>
      </c>
      <c r="K35" s="9" t="s">
        <v>0</v>
      </c>
      <c r="L35" s="9" t="s">
        <v>0</v>
      </c>
      <c r="M35" s="9" t="s">
        <v>0</v>
      </c>
      <c r="N35" s="9" t="s">
        <v>0</v>
      </c>
      <c r="O35" s="9" t="s">
        <v>0</v>
      </c>
      <c r="P35" s="9" t="s">
        <v>0</v>
      </c>
      <c r="Q35" s="9" t="s">
        <v>0</v>
      </c>
      <c r="R35" s="9" t="s">
        <v>0</v>
      </c>
      <c r="S35" s="9" t="s">
        <v>0</v>
      </c>
      <c r="T35" s="9" t="s">
        <v>0</v>
      </c>
      <c r="U35" s="9" t="s">
        <v>0</v>
      </c>
      <c r="V35" s="9" t="s">
        <v>0</v>
      </c>
      <c r="W35" s="9" t="s">
        <v>0</v>
      </c>
      <c r="X35" s="9" t="s">
        <v>0</v>
      </c>
      <c r="Y35" s="9" t="s">
        <v>0</v>
      </c>
      <c r="Z35" s="9">
        <v>248.92703862660943</v>
      </c>
      <c r="AA35" s="9">
        <v>298.91304347826087</v>
      </c>
      <c r="AB35" s="9">
        <v>264.32532347504622</v>
      </c>
      <c r="AC35" s="9">
        <v>324.99379761904765</v>
      </c>
      <c r="AD35" s="9">
        <v>188.22821810005618</v>
      </c>
      <c r="AE35" s="9">
        <v>222.67956834532376</v>
      </c>
      <c r="AF35" s="9">
        <v>276.92910702113153</v>
      </c>
      <c r="AG35" s="9">
        <v>371.37878457852321</v>
      </c>
      <c r="AH35" s="9">
        <v>372.70757782696745</v>
      </c>
      <c r="AI35" s="9">
        <v>372.68274820341469</v>
      </c>
      <c r="AJ35" s="9">
        <v>454.7424169475205</v>
      </c>
      <c r="AK35" s="9">
        <v>577.86919927396548</v>
      </c>
      <c r="AL35" s="9">
        <v>621.09580344105143</v>
      </c>
      <c r="AM35" s="9">
        <v>667.41693666221954</v>
      </c>
      <c r="AN35" s="9">
        <v>715.78272301673826</v>
      </c>
      <c r="AO35" s="9">
        <v>989.97271009726398</v>
      </c>
      <c r="AP35" s="9">
        <v>1161.7463166554485</v>
      </c>
      <c r="AQ35" s="9">
        <v>905.2047252434777</v>
      </c>
      <c r="AR35" s="9">
        <v>832.47299444970884</v>
      </c>
      <c r="AS35" s="9">
        <v>757.90052470671867</v>
      </c>
      <c r="AT35" s="9">
        <v>722.19766733427502</v>
      </c>
      <c r="AU35" s="9">
        <v>811.36355087518029</v>
      </c>
      <c r="AV35" s="9">
        <v>747.23646248273235</v>
      </c>
      <c r="AW35" s="9">
        <v>632.72176659487639</v>
      </c>
      <c r="AX35" s="9">
        <v>670.66381099691137</v>
      </c>
      <c r="AY35" s="9">
        <v>722.99196239014827</v>
      </c>
      <c r="AZ35" s="9">
        <v>998.21467332320378</v>
      </c>
      <c r="BA35" s="9">
        <v>1060.152027242837</v>
      </c>
      <c r="BB35" s="9">
        <v>1163.3594434185097</v>
      </c>
      <c r="BC35" s="9">
        <v>1408.7504918407687</v>
      </c>
      <c r="BD35" s="9">
        <v>1758.1844850304053</v>
      </c>
      <c r="BE35" s="9">
        <v>1607.9436830367033</v>
      </c>
      <c r="BF35" s="9">
        <v>1615.0022718687499</v>
      </c>
      <c r="BG35" s="9" t="s">
        <v>0</v>
      </c>
      <c r="BH35" s="9" t="s">
        <v>0</v>
      </c>
    </row>
    <row r="36" spans="3:60" x14ac:dyDescent="0.2">
      <c r="C36" s="9" t="s">
        <v>51</v>
      </c>
      <c r="D36" s="9" t="s">
        <v>0</v>
      </c>
      <c r="E36" s="9" t="s">
        <v>0</v>
      </c>
      <c r="F36" s="9" t="s">
        <v>0</v>
      </c>
      <c r="G36" s="9" t="s">
        <v>0</v>
      </c>
      <c r="H36" s="9" t="s">
        <v>0</v>
      </c>
      <c r="I36" s="9" t="s">
        <v>0</v>
      </c>
      <c r="J36" s="9" t="s">
        <v>0</v>
      </c>
      <c r="K36" s="9" t="s">
        <v>0</v>
      </c>
      <c r="L36" s="9" t="s">
        <v>0</v>
      </c>
      <c r="M36" s="9" t="s">
        <v>0</v>
      </c>
      <c r="N36" s="9" t="s">
        <v>0</v>
      </c>
      <c r="O36" s="9" t="s">
        <v>0</v>
      </c>
      <c r="P36" s="9" t="s">
        <v>0</v>
      </c>
      <c r="Q36" s="9" t="s">
        <v>0</v>
      </c>
      <c r="R36" s="9" t="s">
        <v>0</v>
      </c>
      <c r="S36" s="9" t="s">
        <v>0</v>
      </c>
      <c r="T36" s="9" t="s">
        <v>0</v>
      </c>
      <c r="U36" s="9" t="s">
        <v>0</v>
      </c>
      <c r="V36" s="9" t="s">
        <v>0</v>
      </c>
      <c r="W36" s="9" t="s">
        <v>0</v>
      </c>
      <c r="X36" s="9" t="s">
        <v>0</v>
      </c>
      <c r="Y36" s="9" t="s">
        <v>0</v>
      </c>
      <c r="Z36" s="9">
        <v>687.31189491610508</v>
      </c>
      <c r="AA36" s="9">
        <v>647.09469021055156</v>
      </c>
      <c r="AB36" s="9">
        <v>649.61711509319741</v>
      </c>
      <c r="AC36" s="9">
        <v>610.98105318978355</v>
      </c>
      <c r="AD36" s="9">
        <v>598.19513176754492</v>
      </c>
      <c r="AE36" s="9">
        <v>637.70299361180116</v>
      </c>
      <c r="AF36" s="9">
        <v>624.14630426758447</v>
      </c>
      <c r="AG36" s="9">
        <v>845.93496062345559</v>
      </c>
      <c r="AH36" s="9">
        <v>915.69450102946212</v>
      </c>
      <c r="AI36" s="9">
        <v>887.87624453002354</v>
      </c>
      <c r="AJ36" s="9">
        <v>992.51365550522371</v>
      </c>
      <c r="AK36" s="9">
        <v>1028.8075556717356</v>
      </c>
      <c r="AL36" s="9">
        <v>951.34908049598971</v>
      </c>
      <c r="AM36" s="9">
        <v>959.19152806713316</v>
      </c>
      <c r="AN36" s="9">
        <v>954.6703153867353</v>
      </c>
      <c r="AO36" s="9">
        <v>1089.3009126399077</v>
      </c>
      <c r="AP36" s="9">
        <v>1106.0930668185549</v>
      </c>
      <c r="AQ36" s="9">
        <v>871.43262735585245</v>
      </c>
      <c r="AR36" s="9">
        <v>832.47299444970884</v>
      </c>
      <c r="AS36" s="9">
        <v>680.82581769684327</v>
      </c>
      <c r="AT36" s="9">
        <v>691.32278122033881</v>
      </c>
      <c r="AU36" s="9">
        <v>757.23402055919303</v>
      </c>
      <c r="AV36" s="9">
        <v>694.46520924330116</v>
      </c>
      <c r="AW36" s="9">
        <v>688.61129262833117</v>
      </c>
      <c r="AX36" s="9">
        <v>715.34364103684118</v>
      </c>
      <c r="AY36" s="9">
        <v>732.03804549340646</v>
      </c>
      <c r="AZ36" s="9">
        <v>929.62095772424846</v>
      </c>
      <c r="BA36" s="9">
        <v>983.46738652780948</v>
      </c>
      <c r="BB36" s="9">
        <v>1042.0155472036015</v>
      </c>
      <c r="BC36" s="9">
        <v>1226.2975493307456</v>
      </c>
      <c r="BD36" s="9">
        <v>1483.3066367195247</v>
      </c>
      <c r="BE36" s="9">
        <v>1320.264226311825</v>
      </c>
      <c r="BF36" s="9">
        <v>1290.5840334602369</v>
      </c>
      <c r="BG36" s="9" t="s">
        <v>0</v>
      </c>
      <c r="BH36" s="9" t="s">
        <v>0</v>
      </c>
    </row>
    <row r="37" spans="3:60" x14ac:dyDescent="0.2">
      <c r="C37" s="9" t="s">
        <v>53</v>
      </c>
      <c r="D37" s="9" t="s">
        <v>0</v>
      </c>
      <c r="E37" s="9" t="s">
        <v>0</v>
      </c>
      <c r="F37" s="9" t="s">
        <v>0</v>
      </c>
      <c r="G37" s="9" t="s">
        <v>0</v>
      </c>
      <c r="H37" s="9" t="s">
        <v>0</v>
      </c>
      <c r="I37" s="9" t="s">
        <v>0</v>
      </c>
      <c r="J37" s="9" t="s">
        <v>0</v>
      </c>
      <c r="K37" s="9" t="s">
        <v>0</v>
      </c>
      <c r="L37" s="9" t="s">
        <v>0</v>
      </c>
      <c r="M37" s="9" t="s">
        <v>0</v>
      </c>
      <c r="N37" s="9" t="s">
        <v>0</v>
      </c>
      <c r="O37" s="9" t="s">
        <v>0</v>
      </c>
      <c r="P37" s="9" t="s">
        <v>0</v>
      </c>
      <c r="Q37" s="9" t="s">
        <v>0</v>
      </c>
      <c r="R37" s="9" t="s">
        <v>0</v>
      </c>
      <c r="S37" s="9" t="s">
        <v>0</v>
      </c>
      <c r="T37" s="9" t="s">
        <v>0</v>
      </c>
      <c r="U37" s="9" t="s">
        <v>0</v>
      </c>
      <c r="V37" s="9" t="s">
        <v>0</v>
      </c>
      <c r="W37" s="9" t="s">
        <v>0</v>
      </c>
      <c r="X37" s="9" t="s">
        <v>0</v>
      </c>
      <c r="Y37" s="9" t="s">
        <v>0</v>
      </c>
      <c r="Z37" s="9">
        <v>1.9993116521187348</v>
      </c>
      <c r="AA37" s="9">
        <v>1.9106077844975611</v>
      </c>
      <c r="AB37" s="9">
        <v>1.8838107825053543</v>
      </c>
      <c r="AC37" s="9">
        <v>1.7225013710395578</v>
      </c>
      <c r="AD37" s="9">
        <v>1.5447625554148559</v>
      </c>
      <c r="AE37" s="9">
        <v>1.9861638905938259</v>
      </c>
      <c r="AF37" s="9">
        <v>1.8533400019715525</v>
      </c>
      <c r="AG37" s="9">
        <v>2.7425148479596633</v>
      </c>
      <c r="AH37" s="9">
        <v>2.8336296570269655</v>
      </c>
      <c r="AI37" s="9">
        <v>2.6477201898098452</v>
      </c>
      <c r="AJ37" s="9">
        <v>2.7938677085101342</v>
      </c>
      <c r="AK37" s="9">
        <v>2.754030198638572</v>
      </c>
      <c r="AL37" s="9">
        <v>2.3926990963981836</v>
      </c>
      <c r="AM37" s="9">
        <v>2.2520022336583665</v>
      </c>
      <c r="AN37" s="9">
        <v>2.097218098549261</v>
      </c>
      <c r="AO37" s="9">
        <v>2.2292492702198068</v>
      </c>
      <c r="AP37" s="9">
        <v>2.1350458601968634</v>
      </c>
      <c r="AQ37" s="9">
        <v>1.744655019939958</v>
      </c>
      <c r="AR37" s="9">
        <v>1.6448774596014564</v>
      </c>
      <c r="AS37" s="9">
        <v>1.3199614386826006</v>
      </c>
      <c r="AT37" s="9">
        <v>1.3398979740633319</v>
      </c>
      <c r="AU37" s="9">
        <v>1.4604322457294225</v>
      </c>
      <c r="AV37" s="9">
        <v>1.315206228030033</v>
      </c>
      <c r="AW37" s="9">
        <v>1.26036958674783</v>
      </c>
      <c r="AX37" s="9">
        <v>1.2597069972472348</v>
      </c>
      <c r="AY37" s="9">
        <v>1.2417775661681614</v>
      </c>
      <c r="AZ37" s="9">
        <v>1.5230148012419953</v>
      </c>
      <c r="BA37" s="9">
        <v>1.5534011704875004</v>
      </c>
      <c r="BB37" s="9">
        <v>1.5886278205601156</v>
      </c>
      <c r="BC37" s="9">
        <v>1.818647509315275</v>
      </c>
      <c r="BD37" s="9">
        <v>2.1398921844768579</v>
      </c>
      <c r="BE37" s="9">
        <v>1.8528044373444905</v>
      </c>
      <c r="BF37" s="9">
        <v>1.7618340593775581</v>
      </c>
      <c r="BG37" s="9" t="s">
        <v>0</v>
      </c>
      <c r="BH37" s="9" t="s">
        <v>0</v>
      </c>
    </row>
    <row r="38" spans="3:60" x14ac:dyDescent="0.2">
      <c r="C38" s="9" t="s">
        <v>52</v>
      </c>
      <c r="D38" s="9" t="s">
        <v>0</v>
      </c>
      <c r="E38" s="9" t="s">
        <v>0</v>
      </c>
      <c r="F38" s="9" t="s">
        <v>0</v>
      </c>
      <c r="G38" s="9" t="s">
        <v>0</v>
      </c>
      <c r="H38" s="9" t="s">
        <v>0</v>
      </c>
      <c r="I38" s="9" t="s">
        <v>0</v>
      </c>
      <c r="J38" s="9" t="s">
        <v>0</v>
      </c>
      <c r="K38" s="9" t="s">
        <v>0</v>
      </c>
      <c r="L38" s="9" t="s">
        <v>0</v>
      </c>
      <c r="M38" s="9" t="s">
        <v>0</v>
      </c>
      <c r="N38" s="9" t="s">
        <v>0</v>
      </c>
      <c r="O38" s="9" t="s">
        <v>0</v>
      </c>
      <c r="P38" s="9" t="s">
        <v>0</v>
      </c>
      <c r="Q38" s="9" t="s">
        <v>0</v>
      </c>
      <c r="R38" s="9" t="s">
        <v>0</v>
      </c>
      <c r="S38" s="9" t="s">
        <v>0</v>
      </c>
      <c r="T38" s="9" t="s">
        <v>0</v>
      </c>
      <c r="U38" s="9" t="s">
        <v>0</v>
      </c>
      <c r="V38" s="9" t="s">
        <v>0</v>
      </c>
      <c r="W38" s="9" t="s">
        <v>0</v>
      </c>
      <c r="X38" s="9" t="s">
        <v>0</v>
      </c>
      <c r="Y38" s="9" t="s">
        <v>0</v>
      </c>
      <c r="Z38" s="9" t="s">
        <v>0</v>
      </c>
      <c r="AA38" s="9">
        <v>-5.8513762096991773</v>
      </c>
      <c r="AB38" s="9">
        <v>0.3898076928780192</v>
      </c>
      <c r="AC38" s="9">
        <v>-5.9475129281147288</v>
      </c>
      <c r="AD38" s="9">
        <v>-2.0926870572313794</v>
      </c>
      <c r="AE38" s="9">
        <v>6.6045107601458541</v>
      </c>
      <c r="AF38" s="9">
        <v>-2.1258625849370327</v>
      </c>
      <c r="AG38" s="9">
        <v>35.534722362272575</v>
      </c>
      <c r="AH38" s="9">
        <v>8.2464425343756531</v>
      </c>
      <c r="AI38" s="9">
        <v>-3.0379407617020959</v>
      </c>
      <c r="AJ38" s="9">
        <v>11.785134653601137</v>
      </c>
      <c r="AK38" s="9">
        <v>3.6567658253565449</v>
      </c>
      <c r="AL38" s="9">
        <v>-7.5289566788971811</v>
      </c>
      <c r="AM38" s="9">
        <v>0.82435014990025479</v>
      </c>
      <c r="AN38" s="9">
        <v>-0.47135661107313709</v>
      </c>
      <c r="AO38" s="9">
        <v>14.102313131903955</v>
      </c>
      <c r="AP38" s="9">
        <v>1.5415533011857718</v>
      </c>
      <c r="AQ38" s="9">
        <v>-21.215252721694945</v>
      </c>
      <c r="AR38" s="9">
        <v>-4.470756738172299</v>
      </c>
      <c r="AS38" s="9">
        <v>-18.216468013248775</v>
      </c>
      <c r="AT38" s="9">
        <v>1.5417986878061507</v>
      </c>
      <c r="AU38" s="9">
        <v>9.534075995948843</v>
      </c>
      <c r="AV38" s="9">
        <v>-8.2892223027088985</v>
      </c>
      <c r="AW38" s="9">
        <v>-0.84293878758138208</v>
      </c>
      <c r="AX38" s="9">
        <v>3.8820665148369127</v>
      </c>
      <c r="AY38" s="9">
        <v>2.3337600977856976</v>
      </c>
      <c r="AZ38" s="9">
        <v>26.990798285308749</v>
      </c>
      <c r="BA38" s="9">
        <v>5.7922993620302288</v>
      </c>
      <c r="BB38" s="9">
        <v>5.9532386612737298</v>
      </c>
      <c r="BC38" s="9">
        <v>17.685149000098079</v>
      </c>
      <c r="BD38" s="9">
        <v>20.958134306722066</v>
      </c>
      <c r="BE38" s="9">
        <v>-10.991821001238399</v>
      </c>
      <c r="BF38" s="9">
        <v>-2.2480494631366366</v>
      </c>
      <c r="BG38" s="9" t="s">
        <v>0</v>
      </c>
      <c r="BH38" s="9" t="s">
        <v>0</v>
      </c>
    </row>
    <row r="39" spans="3:60" x14ac:dyDescent="0.2">
      <c r="C39" s="9" t="s">
        <v>54</v>
      </c>
      <c r="D39" s="9" t="s">
        <v>0</v>
      </c>
      <c r="E39" s="9" t="s">
        <v>0</v>
      </c>
      <c r="F39" s="9" t="s">
        <v>0</v>
      </c>
      <c r="G39" s="9" t="s">
        <v>0</v>
      </c>
      <c r="H39" s="9" t="s">
        <v>0</v>
      </c>
      <c r="I39" s="9" t="s">
        <v>0</v>
      </c>
      <c r="J39" s="9" t="s">
        <v>0</v>
      </c>
      <c r="K39" s="9" t="s">
        <v>0</v>
      </c>
      <c r="L39" s="9" t="s">
        <v>0</v>
      </c>
      <c r="M39" s="9" t="s">
        <v>0</v>
      </c>
      <c r="N39" s="9">
        <v>38763.368079057807</v>
      </c>
      <c r="O39" s="9">
        <v>40817.652633003927</v>
      </c>
      <c r="P39" s="9">
        <v>42532.15107621497</v>
      </c>
      <c r="Q39" s="9">
        <v>43808.041153377548</v>
      </c>
      <c r="R39" s="9">
        <v>45823.06755110329</v>
      </c>
      <c r="S39" s="9">
        <v>46648.165696493837</v>
      </c>
      <c r="T39" s="9">
        <v>49120.075808853391</v>
      </c>
      <c r="U39" s="9">
        <v>51428.861513469608</v>
      </c>
      <c r="V39" s="9">
        <v>52663.462840124543</v>
      </c>
      <c r="W39" s="9">
        <v>52400.162447542993</v>
      </c>
      <c r="X39" s="9">
        <v>47631.650196290771</v>
      </c>
      <c r="Y39" s="9">
        <v>37065.358061459323</v>
      </c>
      <c r="Z39" s="9">
        <v>34377.426560173277</v>
      </c>
      <c r="AA39" s="9">
        <v>33868.525788547449</v>
      </c>
      <c r="AB39" s="9">
        <v>34484.201976445103</v>
      </c>
      <c r="AC39" s="9">
        <v>35470.569920129958</v>
      </c>
      <c r="AD39" s="9">
        <v>38724.082848246915</v>
      </c>
      <c r="AE39" s="9">
        <v>32107.269527548393</v>
      </c>
      <c r="AF39" s="9">
        <v>33676.837687829968</v>
      </c>
      <c r="AG39" s="9">
        <v>30845.228103424932</v>
      </c>
      <c r="AH39" s="9">
        <v>32315.249763097334</v>
      </c>
      <c r="AI39" s="9">
        <v>33533.613104101802</v>
      </c>
      <c r="AJ39" s="9">
        <v>35524.719101123592</v>
      </c>
      <c r="AK39" s="9">
        <v>37356.436983890613</v>
      </c>
      <c r="AL39" s="9">
        <v>39760.498172465137</v>
      </c>
      <c r="AM39" s="9">
        <v>42592.832002165967</v>
      </c>
      <c r="AN39" s="9">
        <v>45520.793285501553</v>
      </c>
      <c r="AO39" s="9">
        <v>48864.024637877352</v>
      </c>
      <c r="AP39" s="9">
        <v>51806.524976309738</v>
      </c>
      <c r="AQ39" s="9">
        <v>49948.707188303779</v>
      </c>
      <c r="AR39" s="9">
        <v>50610.031135779063</v>
      </c>
      <c r="AS39" s="9">
        <v>51579.220251793689</v>
      </c>
      <c r="AT39" s="9">
        <v>51595.180722891564</v>
      </c>
      <c r="AU39" s="9">
        <v>51849.993231352368</v>
      </c>
      <c r="AV39" s="9">
        <v>52802.761608230678</v>
      </c>
      <c r="AW39" s="9">
        <v>54635.664004331928</v>
      </c>
      <c r="AX39" s="9">
        <v>56786.510085284957</v>
      </c>
      <c r="AY39" s="9">
        <v>58950.81900636253</v>
      </c>
      <c r="AZ39" s="9">
        <v>61038.209015838635</v>
      </c>
      <c r="BA39" s="9">
        <v>63310.586164884255</v>
      </c>
      <c r="BB39" s="9">
        <v>65592.175443346408</v>
      </c>
      <c r="BC39" s="9">
        <v>67429.094590872613</v>
      </c>
      <c r="BD39" s="9">
        <v>69316.886499221</v>
      </c>
      <c r="BE39" s="9">
        <v>71257.613577614145</v>
      </c>
      <c r="BF39" s="9">
        <v>73252.303563491674</v>
      </c>
      <c r="BG39" s="9" t="s">
        <v>0</v>
      </c>
      <c r="BH39" s="9" t="s">
        <v>0</v>
      </c>
    </row>
    <row r="40" spans="3:60" x14ac:dyDescent="0.2">
      <c r="C40" s="9" t="s">
        <v>55</v>
      </c>
      <c r="D40" s="9" t="s">
        <v>0</v>
      </c>
      <c r="E40" s="9" t="s">
        <v>0</v>
      </c>
      <c r="F40" s="9" t="s">
        <v>0</v>
      </c>
      <c r="G40" s="9" t="s">
        <v>0</v>
      </c>
      <c r="H40" s="9" t="s">
        <v>0</v>
      </c>
      <c r="I40" s="9" t="s">
        <v>0</v>
      </c>
      <c r="J40" s="9" t="s">
        <v>0</v>
      </c>
      <c r="K40" s="9" t="s">
        <v>0</v>
      </c>
      <c r="L40" s="9" t="s">
        <v>0</v>
      </c>
      <c r="M40" s="9" t="s">
        <v>0</v>
      </c>
      <c r="N40" s="9">
        <v>4374.3401204258407</v>
      </c>
      <c r="O40" s="9">
        <v>4590.8351709918934</v>
      </c>
      <c r="P40" s="9">
        <v>4769.538117897845</v>
      </c>
      <c r="Q40" s="9">
        <v>4900.3719296222716</v>
      </c>
      <c r="R40" s="9">
        <v>5113.7941166180917</v>
      </c>
      <c r="S40" s="9">
        <v>5205.9506742717649</v>
      </c>
      <c r="T40" s="9">
        <v>5483.2706150455697</v>
      </c>
      <c r="U40" s="9">
        <v>5732.5608654686102</v>
      </c>
      <c r="V40" s="9">
        <v>5863.5839752445809</v>
      </c>
      <c r="W40" s="9">
        <v>5902.9320411896069</v>
      </c>
      <c r="X40" s="9">
        <v>5463.4103203939731</v>
      </c>
      <c r="Y40" s="9">
        <v>4293.7986471113518</v>
      </c>
      <c r="Z40" s="9">
        <v>4025.4126485841234</v>
      </c>
      <c r="AA40" s="9">
        <v>3997.5597876075508</v>
      </c>
      <c r="AB40" s="9">
        <v>4084.0639036009647</v>
      </c>
      <c r="AC40" s="9">
        <v>4219.6377046741172</v>
      </c>
      <c r="AD40" s="9">
        <v>4630.4998246104387</v>
      </c>
      <c r="AE40" s="9">
        <v>3862.7284812986891</v>
      </c>
      <c r="AF40" s="9">
        <v>4078.684051287481</v>
      </c>
      <c r="AG40" s="9">
        <v>3756.7477368852697</v>
      </c>
      <c r="AH40" s="9">
        <v>3955.27262750926</v>
      </c>
      <c r="AI40" s="9">
        <v>4237.6269197555766</v>
      </c>
      <c r="AJ40" s="9">
        <v>4514.5724435592774</v>
      </c>
      <c r="AK40" s="9">
        <v>4774.8642541107392</v>
      </c>
      <c r="AL40" s="9">
        <v>5109.8419994531841</v>
      </c>
      <c r="AM40" s="9">
        <v>5503.0209695430131</v>
      </c>
      <c r="AN40" s="9">
        <v>5912.5438413592319</v>
      </c>
      <c r="AO40" s="9">
        <v>6379.3153620841058</v>
      </c>
      <c r="AP40" s="9">
        <v>6795.7243456082242</v>
      </c>
      <c r="AQ40" s="9">
        <v>6585.082548130853</v>
      </c>
      <c r="AR40" s="9">
        <v>6717.2926892619034</v>
      </c>
      <c r="AS40" s="9">
        <v>7019.1758197840445</v>
      </c>
      <c r="AT40" s="9">
        <v>7062.1348970339768</v>
      </c>
      <c r="AU40" s="9">
        <v>7136.8392031174126</v>
      </c>
      <c r="AV40" s="9">
        <v>7309.4130915027918</v>
      </c>
      <c r="AW40" s="9">
        <v>7611.5547673278916</v>
      </c>
      <c r="AX40" s="9">
        <v>7966.883294651795</v>
      </c>
      <c r="AY40" s="9">
        <v>8331.1525669857092</v>
      </c>
      <c r="AZ40" s="9">
        <v>8660.7938332655522</v>
      </c>
      <c r="BA40" s="9">
        <v>9010.2553382364258</v>
      </c>
      <c r="BB40" s="9">
        <v>9363.0557469963842</v>
      </c>
      <c r="BC40" s="9">
        <v>9682.5545445393182</v>
      </c>
      <c r="BD40" s="9">
        <v>10014.69040842357</v>
      </c>
      <c r="BE40" s="9">
        <v>10357.099241607832</v>
      </c>
      <c r="BF40" s="9">
        <v>10679.058941987529</v>
      </c>
      <c r="BG40" s="9" t="s">
        <v>0</v>
      </c>
      <c r="BH40" s="9" t="s">
        <v>0</v>
      </c>
    </row>
    <row r="41" spans="3:60" x14ac:dyDescent="0.2">
      <c r="C41" s="9" t="s">
        <v>56</v>
      </c>
      <c r="D41" s="9" t="s">
        <v>0</v>
      </c>
      <c r="E41" s="9" t="s">
        <v>0</v>
      </c>
      <c r="F41" s="9" t="s">
        <v>0</v>
      </c>
      <c r="G41" s="9" t="s">
        <v>0</v>
      </c>
      <c r="H41" s="9" t="s">
        <v>0</v>
      </c>
      <c r="I41" s="9" t="s">
        <v>0</v>
      </c>
      <c r="J41" s="9" t="s">
        <v>0</v>
      </c>
      <c r="K41" s="9" t="s">
        <v>0</v>
      </c>
      <c r="L41" s="9" t="s">
        <v>0</v>
      </c>
      <c r="M41" s="9" t="s">
        <v>0</v>
      </c>
      <c r="N41" s="9" t="s">
        <v>0</v>
      </c>
      <c r="O41" s="9" t="s">
        <v>0</v>
      </c>
      <c r="P41" s="9" t="s">
        <v>0</v>
      </c>
      <c r="Q41" s="9" t="s">
        <v>0</v>
      </c>
      <c r="R41" s="9" t="s">
        <v>0</v>
      </c>
      <c r="S41" s="9" t="s">
        <v>0</v>
      </c>
      <c r="T41" s="9" t="s">
        <v>0</v>
      </c>
      <c r="U41" s="9" t="s">
        <v>0</v>
      </c>
      <c r="V41" s="9" t="s">
        <v>0</v>
      </c>
      <c r="W41" s="9" t="s">
        <v>0</v>
      </c>
      <c r="X41" s="9" t="s">
        <v>0</v>
      </c>
      <c r="Y41" s="9" t="s">
        <v>0</v>
      </c>
      <c r="Z41" s="9">
        <v>80.480544129003761</v>
      </c>
      <c r="AA41" s="9">
        <v>76.377688491974027</v>
      </c>
      <c r="AB41" s="9">
        <v>76.936036180444034</v>
      </c>
      <c r="AC41" s="9">
        <v>72.683317315913811</v>
      </c>
      <c r="AD41" s="9">
        <v>71.530227419132643</v>
      </c>
      <c r="AE41" s="9">
        <v>76.720118287237852</v>
      </c>
      <c r="AF41" s="9">
        <v>75.591883076544804</v>
      </c>
      <c r="AG41" s="9">
        <v>103.02936448446714</v>
      </c>
      <c r="AH41" s="9">
        <v>112.0777781893721</v>
      </c>
      <c r="AI41" s="9">
        <v>112.20050352318547</v>
      </c>
      <c r="AJ41" s="9">
        <v>126.13118167789956</v>
      </c>
      <c r="AK41" s="9">
        <v>131.50120350220814</v>
      </c>
      <c r="AL41" s="9">
        <v>122.26314334829121</v>
      </c>
      <c r="AM41" s="9">
        <v>123.92815515279696</v>
      </c>
      <c r="AN41" s="9">
        <v>123.9989395256455</v>
      </c>
      <c r="AO41" s="9">
        <v>142.21084115427996</v>
      </c>
      <c r="AP41" s="9">
        <v>145.09183131129876</v>
      </c>
      <c r="AQ41" s="9">
        <v>114.88697324315501</v>
      </c>
      <c r="AR41" s="9">
        <v>110.49123334112554</v>
      </c>
      <c r="AS41" s="9">
        <v>92.650414134482702</v>
      </c>
      <c r="AT41" s="9">
        <v>94.625402410977813</v>
      </c>
      <c r="AU41" s="9">
        <v>104.22870104818544</v>
      </c>
      <c r="AV41" s="9">
        <v>96.133856211887291</v>
      </c>
      <c r="AW41" s="9">
        <v>95.933721366055281</v>
      </c>
      <c r="AX41" s="9">
        <v>100.3593863252497</v>
      </c>
      <c r="AY41" s="9">
        <v>103.45438358007144</v>
      </c>
      <c r="AZ41" s="9">
        <v>131.90517198568833</v>
      </c>
      <c r="BA41" s="9">
        <v>139.96541188807711</v>
      </c>
      <c r="BB41" s="9">
        <v>148.74410845133735</v>
      </c>
      <c r="BC41" s="9">
        <v>176.09153706235725</v>
      </c>
      <c r="BD41" s="9">
        <v>214.30357734940949</v>
      </c>
      <c r="BE41" s="9">
        <v>191.89679432868246</v>
      </c>
      <c r="BF41" s="9">
        <v>188.14729766094098</v>
      </c>
      <c r="BG41" s="9" t="s">
        <v>0</v>
      </c>
      <c r="BH41" s="9" t="s">
        <v>0</v>
      </c>
    </row>
    <row r="42" spans="3:60" x14ac:dyDescent="0.2">
      <c r="C42" s="9" t="s">
        <v>57</v>
      </c>
      <c r="D42" s="9" t="s">
        <v>0</v>
      </c>
      <c r="E42" s="9" t="s">
        <v>0</v>
      </c>
      <c r="F42" s="9" t="s">
        <v>0</v>
      </c>
      <c r="G42" s="9" t="s">
        <v>0</v>
      </c>
      <c r="H42" s="9" t="s">
        <v>0</v>
      </c>
      <c r="I42" s="9" t="s">
        <v>0</v>
      </c>
      <c r="J42" s="9" t="s">
        <v>0</v>
      </c>
      <c r="K42" s="9" t="s">
        <v>0</v>
      </c>
      <c r="L42" s="9" t="s">
        <v>0</v>
      </c>
      <c r="M42" s="9" t="s">
        <v>0</v>
      </c>
      <c r="N42" s="9" t="s">
        <v>0</v>
      </c>
      <c r="O42" s="9" t="s">
        <v>0</v>
      </c>
      <c r="P42" s="9" t="s">
        <v>0</v>
      </c>
      <c r="Q42" s="9" t="s">
        <v>0</v>
      </c>
      <c r="R42" s="9" t="s">
        <v>0</v>
      </c>
      <c r="S42" s="9" t="s">
        <v>0</v>
      </c>
      <c r="T42" s="9" t="s">
        <v>0</v>
      </c>
      <c r="U42" s="9" t="s">
        <v>0</v>
      </c>
      <c r="V42" s="9" t="s">
        <v>0</v>
      </c>
      <c r="W42" s="9" t="s">
        <v>0</v>
      </c>
      <c r="X42" s="9" t="s">
        <v>0</v>
      </c>
      <c r="Y42" s="9" t="s">
        <v>0</v>
      </c>
      <c r="Z42" s="9" t="s">
        <v>0</v>
      </c>
      <c r="AA42" s="9">
        <v>99400</v>
      </c>
      <c r="AB42" s="9">
        <v>101900</v>
      </c>
      <c r="AC42" s="9">
        <v>101900</v>
      </c>
      <c r="AD42" s="9">
        <v>103500</v>
      </c>
      <c r="AE42" s="9">
        <v>100731</v>
      </c>
      <c r="AF42" s="9">
        <v>93501</v>
      </c>
      <c r="AG42" s="9">
        <v>85797</v>
      </c>
      <c r="AH42" s="9">
        <v>77875</v>
      </c>
      <c r="AI42" s="9">
        <v>60785</v>
      </c>
      <c r="AJ42" s="9">
        <v>52630</v>
      </c>
      <c r="AK42" s="9">
        <v>44105</v>
      </c>
      <c r="AL42" s="9">
        <v>42192</v>
      </c>
      <c r="AM42" s="9">
        <v>42654</v>
      </c>
      <c r="AN42" s="9">
        <v>40833</v>
      </c>
      <c r="AO42" s="9">
        <v>37321</v>
      </c>
      <c r="AP42" s="9">
        <v>29327</v>
      </c>
      <c r="AQ42" s="9">
        <v>31781</v>
      </c>
      <c r="AR42" s="9">
        <v>29803</v>
      </c>
      <c r="AS42" s="9">
        <v>28940</v>
      </c>
      <c r="AT42" s="9">
        <v>25720</v>
      </c>
      <c r="AU42" s="9">
        <v>28011</v>
      </c>
      <c r="AV42" s="9">
        <v>27498</v>
      </c>
      <c r="AW42" s="9">
        <v>24857</v>
      </c>
      <c r="AX42" s="9">
        <v>24725</v>
      </c>
      <c r="AY42" s="9">
        <v>24628</v>
      </c>
      <c r="AZ42" s="9">
        <v>25447</v>
      </c>
      <c r="BA42" s="9" t="s">
        <v>0</v>
      </c>
      <c r="BB42" s="9" t="s">
        <v>0</v>
      </c>
      <c r="BC42" s="9" t="s">
        <v>0</v>
      </c>
      <c r="BD42" s="9" t="s">
        <v>0</v>
      </c>
      <c r="BE42" s="9" t="s">
        <v>0</v>
      </c>
      <c r="BF42" s="9" t="s">
        <v>0</v>
      </c>
      <c r="BG42" s="9" t="s">
        <v>0</v>
      </c>
      <c r="BH42" s="9" t="s">
        <v>0</v>
      </c>
    </row>
    <row r="43" spans="3:60" x14ac:dyDescent="0.2">
      <c r="C43" s="9" t="s">
        <v>58</v>
      </c>
      <c r="D43" s="9" t="s">
        <v>0</v>
      </c>
      <c r="E43" s="9" t="s">
        <v>0</v>
      </c>
      <c r="F43" s="9" t="s">
        <v>0</v>
      </c>
      <c r="G43" s="9" t="s">
        <v>0</v>
      </c>
      <c r="H43" s="9" t="s">
        <v>0</v>
      </c>
      <c r="I43" s="9" t="s">
        <v>0</v>
      </c>
      <c r="J43" s="9" t="s">
        <v>0</v>
      </c>
      <c r="K43" s="9" t="s">
        <v>0</v>
      </c>
      <c r="L43" s="9" t="s">
        <v>0</v>
      </c>
      <c r="M43" s="9" t="s">
        <v>0</v>
      </c>
      <c r="N43" s="9" t="s">
        <v>0</v>
      </c>
      <c r="O43" s="9" t="s">
        <v>0</v>
      </c>
      <c r="P43" s="9" t="s">
        <v>0</v>
      </c>
      <c r="Q43" s="9" t="s">
        <v>0</v>
      </c>
      <c r="R43" s="9" t="s">
        <v>0</v>
      </c>
      <c r="S43" s="9" t="s">
        <v>0</v>
      </c>
      <c r="T43" s="9" t="s">
        <v>0</v>
      </c>
      <c r="U43" s="9" t="s">
        <v>0</v>
      </c>
      <c r="V43" s="9" t="s">
        <v>0</v>
      </c>
      <c r="W43" s="9" t="s">
        <v>0</v>
      </c>
      <c r="X43" s="9" t="s">
        <v>0</v>
      </c>
      <c r="Y43" s="9" t="s">
        <v>0</v>
      </c>
      <c r="Z43" s="9" t="s">
        <v>0</v>
      </c>
      <c r="AA43" s="9" t="s">
        <v>0</v>
      </c>
      <c r="AB43" s="9" t="s">
        <v>0</v>
      </c>
      <c r="AC43" s="9">
        <v>0</v>
      </c>
      <c r="AD43" s="9">
        <v>0</v>
      </c>
      <c r="AE43" s="9">
        <v>5.3034677017861083E-2</v>
      </c>
      <c r="AF43" s="9">
        <v>5.0871168765102386E-2</v>
      </c>
      <c r="AG43" s="9">
        <v>0.93052643671558632</v>
      </c>
      <c r="AH43" s="9">
        <v>11.108000151561223</v>
      </c>
      <c r="AI43" s="9">
        <v>4.7285679194301151</v>
      </c>
      <c r="AJ43" s="9">
        <v>11.942826892535733</v>
      </c>
      <c r="AK43" s="9">
        <v>8.4265023377510726</v>
      </c>
      <c r="AL43" s="9">
        <v>17.597169749603392</v>
      </c>
      <c r="AM43" s="9">
        <v>16.587964183627921</v>
      </c>
      <c r="AN43" s="9">
        <v>14.137584076021659</v>
      </c>
      <c r="AO43" s="9">
        <v>23.956605084976946</v>
      </c>
      <c r="AP43" s="9">
        <v>21.419106480997989</v>
      </c>
      <c r="AQ43" s="9">
        <v>14.209376817573071</v>
      </c>
      <c r="AR43" s="9">
        <v>15.406091516375715</v>
      </c>
      <c r="AS43" s="9">
        <v>6.3286627726957994</v>
      </c>
      <c r="AT43" s="9">
        <v>3.6845935228129751</v>
      </c>
      <c r="AU43" s="9">
        <v>4.5165624957685884</v>
      </c>
      <c r="AV43" s="9">
        <v>1.0275578746689022</v>
      </c>
      <c r="AW43" s="9">
        <v>3.4716710588415549</v>
      </c>
      <c r="AX43" s="9">
        <v>9.1503310666961433</v>
      </c>
      <c r="AY43" s="9">
        <v>8.0958278612053451</v>
      </c>
      <c r="AZ43" s="9">
        <v>28.862603356328584</v>
      </c>
      <c r="BA43" s="9">
        <v>28.303688178548772</v>
      </c>
      <c r="BB43" s="9">
        <v>29.586877212698436</v>
      </c>
      <c r="BC43" s="9">
        <v>28.114455032731808</v>
      </c>
      <c r="BD43" s="9">
        <v>33.339479574402723</v>
      </c>
      <c r="BE43" s="9">
        <v>20.725253231682011</v>
      </c>
      <c r="BF43" s="9">
        <v>20.725253231682011</v>
      </c>
      <c r="BG43" s="9" t="s">
        <v>0</v>
      </c>
      <c r="BH43" s="9" t="s">
        <v>0</v>
      </c>
    </row>
    <row r="44" spans="3:60" x14ac:dyDescent="0.2">
      <c r="C44" s="9" t="s">
        <v>59</v>
      </c>
      <c r="D44" s="9" t="s">
        <v>0</v>
      </c>
      <c r="E44" s="9" t="s">
        <v>0</v>
      </c>
      <c r="F44" s="9" t="s">
        <v>0</v>
      </c>
      <c r="G44" s="9" t="s">
        <v>0</v>
      </c>
      <c r="H44" s="9" t="s">
        <v>0</v>
      </c>
      <c r="I44" s="9" t="s">
        <v>0</v>
      </c>
      <c r="J44" s="9" t="s">
        <v>0</v>
      </c>
      <c r="K44" s="9" t="s">
        <v>0</v>
      </c>
      <c r="L44" s="9" t="s">
        <v>0</v>
      </c>
      <c r="M44" s="9" t="s">
        <v>0</v>
      </c>
      <c r="N44" s="9" t="s">
        <v>0</v>
      </c>
      <c r="O44" s="9" t="s">
        <v>0</v>
      </c>
      <c r="P44" s="9" t="s">
        <v>0</v>
      </c>
      <c r="Q44" s="9" t="s">
        <v>0</v>
      </c>
      <c r="R44" s="9" t="s">
        <v>0</v>
      </c>
      <c r="S44" s="9" t="s">
        <v>0</v>
      </c>
      <c r="T44" s="9" t="s">
        <v>0</v>
      </c>
      <c r="U44" s="9" t="s">
        <v>0</v>
      </c>
      <c r="V44" s="9" t="s">
        <v>0</v>
      </c>
      <c r="W44" s="9" t="s">
        <v>0</v>
      </c>
      <c r="X44" s="9" t="s">
        <v>0</v>
      </c>
      <c r="Y44" s="9" t="s">
        <v>0</v>
      </c>
      <c r="Z44" s="9" t="s">
        <v>0</v>
      </c>
      <c r="AA44" s="9" t="s">
        <v>0</v>
      </c>
      <c r="AB44" s="9" t="s">
        <v>0</v>
      </c>
      <c r="AC44" s="9">
        <v>40.664369177645248</v>
      </c>
      <c r="AD44" s="9">
        <v>35.392411111575647</v>
      </c>
      <c r="AE44" s="9">
        <v>45.486016003545139</v>
      </c>
      <c r="AF44" s="9">
        <v>52.359277424277856</v>
      </c>
      <c r="AG44" s="9">
        <v>76.092076165312037</v>
      </c>
      <c r="AH44" s="9">
        <v>58.640799545154309</v>
      </c>
      <c r="AI44" s="9">
        <v>53.954802259887003</v>
      </c>
      <c r="AJ44" s="9">
        <v>62.519851773425096</v>
      </c>
      <c r="AK44" s="9">
        <v>63.021821076321096</v>
      </c>
      <c r="AL44" s="9">
        <v>53.416785241155971</v>
      </c>
      <c r="AM44" s="9">
        <v>50.193083636578237</v>
      </c>
      <c r="AN44" s="9">
        <v>51.785543090557049</v>
      </c>
      <c r="AO44" s="9">
        <v>44.828631023817223</v>
      </c>
      <c r="AP44" s="9">
        <v>44.947147451008767</v>
      </c>
      <c r="AQ44" s="9">
        <v>59.210873486025932</v>
      </c>
      <c r="AR44" s="9">
        <v>64.29878484922007</v>
      </c>
      <c r="AS44" s="9">
        <v>67.361437120896923</v>
      </c>
      <c r="AT44" s="9">
        <v>64.705891197607301</v>
      </c>
      <c r="AU44" s="9">
        <v>65.372890689897204</v>
      </c>
      <c r="AV44" s="9">
        <v>72.838440280479588</v>
      </c>
      <c r="AW44" s="9">
        <v>73.661692488261906</v>
      </c>
      <c r="AX44" s="9">
        <v>65.642790747227835</v>
      </c>
      <c r="AY44" s="9">
        <v>68.330130530396033</v>
      </c>
      <c r="AZ44" s="9">
        <v>58.038036352072027</v>
      </c>
      <c r="BA44" s="9">
        <v>59.051215828458822</v>
      </c>
      <c r="BB44" s="9">
        <v>56.705520330763228</v>
      </c>
      <c r="BC44" s="9">
        <v>48.130490472328205</v>
      </c>
      <c r="BD44" s="9">
        <v>44.078767123702484</v>
      </c>
      <c r="BE44" s="9">
        <v>54.473868911531135</v>
      </c>
      <c r="BF44" s="9">
        <v>54.473868911531135</v>
      </c>
      <c r="BG44" s="9" t="s">
        <v>0</v>
      </c>
      <c r="BH44" s="9" t="s">
        <v>0</v>
      </c>
    </row>
    <row r="45" spans="3:60" x14ac:dyDescent="0.2">
      <c r="C45" s="9" t="s">
        <v>60</v>
      </c>
      <c r="D45" s="9" t="s">
        <v>0</v>
      </c>
      <c r="E45" s="9" t="s">
        <v>0</v>
      </c>
      <c r="F45" s="9" t="s">
        <v>0</v>
      </c>
      <c r="G45" s="9" t="s">
        <v>0</v>
      </c>
      <c r="H45" s="9" t="s">
        <v>0</v>
      </c>
      <c r="I45" s="9" t="s">
        <v>0</v>
      </c>
      <c r="J45" s="9" t="s">
        <v>0</v>
      </c>
      <c r="K45" s="9" t="s">
        <v>0</v>
      </c>
      <c r="L45" s="9" t="s">
        <v>0</v>
      </c>
      <c r="M45" s="9" t="s">
        <v>0</v>
      </c>
      <c r="N45" s="9" t="s">
        <v>0</v>
      </c>
      <c r="O45" s="9" t="s">
        <v>0</v>
      </c>
      <c r="P45" s="9" t="s">
        <v>0</v>
      </c>
      <c r="Q45" s="9" t="s">
        <v>0</v>
      </c>
      <c r="R45" s="9" t="s">
        <v>0</v>
      </c>
      <c r="S45" s="9" t="s">
        <v>0</v>
      </c>
      <c r="T45" s="9" t="s">
        <v>0</v>
      </c>
      <c r="U45" s="9" t="s">
        <v>0</v>
      </c>
      <c r="V45" s="9" t="s">
        <v>0</v>
      </c>
      <c r="W45" s="9" t="s">
        <v>0</v>
      </c>
      <c r="X45" s="9" t="s">
        <v>0</v>
      </c>
      <c r="Y45" s="9" t="s">
        <v>0</v>
      </c>
      <c r="Z45" s="9" t="s">
        <v>0</v>
      </c>
      <c r="AA45" s="9" t="s">
        <v>0</v>
      </c>
      <c r="AB45" s="9" t="s">
        <v>0</v>
      </c>
      <c r="AC45" s="9" t="s">
        <v>0</v>
      </c>
      <c r="AD45" s="9" t="s">
        <v>0</v>
      </c>
      <c r="AE45" s="9">
        <v>0.37594816893898009</v>
      </c>
      <c r="AF45" s="9">
        <v>0.52592173224534677</v>
      </c>
      <c r="AG45" s="9">
        <v>4.9872196214710351</v>
      </c>
      <c r="AH45" s="9">
        <v>1.4834495562850518</v>
      </c>
      <c r="AI45" s="9">
        <v>7.4797347089167276</v>
      </c>
      <c r="AJ45" s="9">
        <v>1.0058231868713605</v>
      </c>
      <c r="AK45" s="9">
        <v>0.14034261490029962</v>
      </c>
      <c r="AL45" s="9">
        <v>0.31483571300067054</v>
      </c>
      <c r="AM45" s="9">
        <v>0.8297313581722876</v>
      </c>
      <c r="AN45" s="9">
        <v>0.57906841931255437</v>
      </c>
      <c r="AO45" s="9">
        <v>2.0728409616172323</v>
      </c>
      <c r="AP45" s="9">
        <v>4.3013938807997478</v>
      </c>
      <c r="AQ45" s="9">
        <v>6.0647084319146831</v>
      </c>
      <c r="AR45" s="9">
        <v>2.3850742251861474</v>
      </c>
      <c r="AS45" s="9">
        <v>1.5321165878887271</v>
      </c>
      <c r="AT45" s="9">
        <v>0.76311932696516316</v>
      </c>
      <c r="AU45" s="9">
        <v>0.4662174417199284</v>
      </c>
      <c r="AV45" s="9">
        <v>0.62786851505256525</v>
      </c>
      <c r="AW45" s="9">
        <v>1.2650418887293711</v>
      </c>
      <c r="AX45" s="9">
        <v>0.63284887446341553</v>
      </c>
      <c r="AY45" s="9">
        <v>0.8326769788265036</v>
      </c>
      <c r="AZ45" s="9">
        <v>0.47970791134595631</v>
      </c>
      <c r="BA45" s="9">
        <v>0.49454818726309357</v>
      </c>
      <c r="BB45" s="9">
        <v>0.45531261337147483</v>
      </c>
      <c r="BC45" s="9">
        <v>0.41681098680336665</v>
      </c>
      <c r="BD45" s="9">
        <v>0.51535912963124297</v>
      </c>
      <c r="BE45" s="9">
        <v>0.49589603283173733</v>
      </c>
      <c r="BF45" s="9">
        <v>0.49589607125839619</v>
      </c>
      <c r="BG45" s="9" t="s">
        <v>0</v>
      </c>
      <c r="BH45" s="9" t="s">
        <v>0</v>
      </c>
    </row>
    <row r="46" spans="3:60" x14ac:dyDescent="0.2">
      <c r="C46" s="9" t="s">
        <v>61</v>
      </c>
      <c r="D46" s="9" t="s">
        <v>0</v>
      </c>
      <c r="E46" s="9" t="s">
        <v>0</v>
      </c>
      <c r="F46" s="9" t="s">
        <v>0</v>
      </c>
      <c r="G46" s="9" t="s">
        <v>0</v>
      </c>
      <c r="H46" s="9" t="s">
        <v>0</v>
      </c>
      <c r="I46" s="9" t="s">
        <v>0</v>
      </c>
      <c r="J46" s="9" t="s">
        <v>0</v>
      </c>
      <c r="K46" s="9" t="s">
        <v>0</v>
      </c>
      <c r="L46" s="9" t="s">
        <v>0</v>
      </c>
      <c r="M46" s="9" t="s">
        <v>0</v>
      </c>
      <c r="N46" s="9" t="s">
        <v>0</v>
      </c>
      <c r="O46" s="9" t="s">
        <v>0</v>
      </c>
      <c r="P46" s="9" t="s">
        <v>0</v>
      </c>
      <c r="Q46" s="9" t="s">
        <v>0</v>
      </c>
      <c r="R46" s="9" t="s">
        <v>0</v>
      </c>
      <c r="S46" s="9" t="s">
        <v>0</v>
      </c>
      <c r="T46" s="9" t="s">
        <v>0</v>
      </c>
      <c r="U46" s="9" t="s">
        <v>0</v>
      </c>
      <c r="V46" s="9" t="s">
        <v>0</v>
      </c>
      <c r="W46" s="9" t="s">
        <v>0</v>
      </c>
      <c r="X46" s="9" t="s">
        <v>0</v>
      </c>
      <c r="Y46" s="9" t="s">
        <v>0</v>
      </c>
      <c r="Z46" s="9" t="s">
        <v>0</v>
      </c>
      <c r="AA46" s="9" t="s">
        <v>0</v>
      </c>
      <c r="AB46" s="9" t="s">
        <v>0</v>
      </c>
      <c r="AC46" s="9">
        <v>57.477207948516124</v>
      </c>
      <c r="AD46" s="9">
        <v>60.019223073661067</v>
      </c>
      <c r="AE46" s="9">
        <v>54.085001150498016</v>
      </c>
      <c r="AF46" s="9">
        <v>47.063929674711702</v>
      </c>
      <c r="AG46" s="9">
        <v>17.990177776501337</v>
      </c>
      <c r="AH46" s="9">
        <v>28.767750746999411</v>
      </c>
      <c r="AI46" s="9">
        <v>33.836895111766147</v>
      </c>
      <c r="AJ46" s="9">
        <v>24.531498147167813</v>
      </c>
      <c r="AK46" s="9">
        <v>28.411333971027545</v>
      </c>
      <c r="AL46" s="9">
        <v>28.671209296239958</v>
      </c>
      <c r="AM46" s="9">
        <v>32.389220821621564</v>
      </c>
      <c r="AN46" s="9">
        <v>33.497804414108735</v>
      </c>
      <c r="AO46" s="9">
        <v>29.141922929588588</v>
      </c>
      <c r="AP46" s="9">
        <v>29.332352187193493</v>
      </c>
      <c r="AQ46" s="9">
        <v>20.515041264486307</v>
      </c>
      <c r="AR46" s="9">
        <v>17.910049409218068</v>
      </c>
      <c r="AS46" s="9">
        <v>24.777783518518568</v>
      </c>
      <c r="AT46" s="9">
        <v>30.845540556705693</v>
      </c>
      <c r="AU46" s="9">
        <v>29.644329372614262</v>
      </c>
      <c r="AV46" s="9">
        <v>25.506133329798946</v>
      </c>
      <c r="AW46" s="9">
        <v>21.601594564167193</v>
      </c>
      <c r="AX46" s="9">
        <v>24.574029311612623</v>
      </c>
      <c r="AY46" s="9">
        <v>22.741364629572104</v>
      </c>
      <c r="AZ46" s="9">
        <v>12.619652380253436</v>
      </c>
      <c r="BA46" s="9">
        <v>12.150547805729328</v>
      </c>
      <c r="BB46" s="9">
        <v>13.252289843166855</v>
      </c>
      <c r="BC46" s="9">
        <v>23.338243508136628</v>
      </c>
      <c r="BD46" s="9">
        <v>22.06639417226355</v>
      </c>
      <c r="BE46" s="9">
        <v>24.304981823955121</v>
      </c>
      <c r="BF46" s="9">
        <v>24.304981785528451</v>
      </c>
      <c r="BG46" s="9" t="s">
        <v>0</v>
      </c>
      <c r="BH46" s="9" t="s">
        <v>0</v>
      </c>
    </row>
    <row r="47" spans="3:60" x14ac:dyDescent="0.2">
      <c r="C47" s="9" t="s">
        <v>63</v>
      </c>
      <c r="D47" s="9">
        <v>1998.8</v>
      </c>
      <c r="E47" s="9">
        <v>2156.5</v>
      </c>
      <c r="F47" s="9">
        <v>2242.6999999999998</v>
      </c>
      <c r="G47" s="9">
        <v>2537.5</v>
      </c>
      <c r="H47" s="9">
        <v>2859</v>
      </c>
      <c r="I47" s="9">
        <v>3360.2</v>
      </c>
      <c r="J47" s="9">
        <v>3787.7</v>
      </c>
      <c r="K47" s="9">
        <v>4298.6000000000004</v>
      </c>
      <c r="L47" s="9">
        <v>4656.6000000000004</v>
      </c>
      <c r="M47" s="9">
        <v>5011.5</v>
      </c>
      <c r="N47" s="9">
        <v>5787.5</v>
      </c>
      <c r="O47" s="9">
        <v>6768.3</v>
      </c>
      <c r="P47" s="9">
        <v>7802.2</v>
      </c>
      <c r="Q47" s="9">
        <v>8814.9</v>
      </c>
      <c r="R47" s="9">
        <v>9753.5</v>
      </c>
      <c r="S47" s="9">
        <v>10331.5</v>
      </c>
      <c r="T47" s="9">
        <v>10970.3</v>
      </c>
      <c r="U47" s="9">
        <v>11714.6</v>
      </c>
      <c r="V47" s="9">
        <v>12336.1</v>
      </c>
      <c r="W47" s="9">
        <v>12854.4</v>
      </c>
      <c r="X47" s="9">
        <v>13472.9</v>
      </c>
      <c r="Y47" s="9">
        <v>12829.5</v>
      </c>
      <c r="Z47" s="9">
        <v>13110.7</v>
      </c>
      <c r="AA47" s="9">
        <v>13292.7</v>
      </c>
      <c r="AB47" s="9">
        <v>13008.3</v>
      </c>
      <c r="AC47" s="9">
        <v>12456.7</v>
      </c>
      <c r="AD47" s="9">
        <v>11511.4</v>
      </c>
      <c r="AE47" s="9">
        <v>10831</v>
      </c>
      <c r="AF47" s="9">
        <v>11168</v>
      </c>
      <c r="AG47" s="9">
        <v>12360.1</v>
      </c>
      <c r="AH47" s="9">
        <v>12314.1</v>
      </c>
      <c r="AI47" s="9">
        <v>13191.477999999999</v>
      </c>
      <c r="AJ47" s="9">
        <v>13379.352099999998</v>
      </c>
      <c r="AK47" s="9">
        <v>14142.87</v>
      </c>
      <c r="AL47" s="9">
        <v>14951.36</v>
      </c>
      <c r="AM47" s="9">
        <v>16000.982899999999</v>
      </c>
      <c r="AN47" s="9">
        <v>17065.73</v>
      </c>
      <c r="AO47" s="9">
        <v>19254.52</v>
      </c>
      <c r="AP47" s="9">
        <v>21100.400000000001</v>
      </c>
      <c r="AQ47" s="9">
        <v>21827.702000000001</v>
      </c>
      <c r="AR47" s="9">
        <v>19254.52</v>
      </c>
      <c r="AS47" s="9">
        <v>21808.232505249995</v>
      </c>
      <c r="AT47" s="9">
        <v>19978.190130999999</v>
      </c>
      <c r="AU47" s="9">
        <v>18764.374206770171</v>
      </c>
      <c r="AV47" s="9">
        <v>20075.960354999999</v>
      </c>
      <c r="AW47" s="9">
        <v>23899.714811286449</v>
      </c>
      <c r="AX47" s="9">
        <v>23474.29741069</v>
      </c>
      <c r="AY47" s="9">
        <v>30207.206999999999</v>
      </c>
      <c r="AZ47" s="9">
        <v>27558.954000000002</v>
      </c>
      <c r="BA47" s="9">
        <v>28287.37</v>
      </c>
      <c r="BB47" s="9">
        <v>31183.89</v>
      </c>
      <c r="BC47" s="9">
        <v>32291.23</v>
      </c>
      <c r="BD47" s="9">
        <v>33108.465000000004</v>
      </c>
      <c r="BE47" s="9">
        <v>37035.366000000002</v>
      </c>
      <c r="BF47" s="9">
        <v>38985.203999999998</v>
      </c>
      <c r="BG47" s="9">
        <v>39248.161</v>
      </c>
      <c r="BH47" s="9">
        <v>39970.071999999993</v>
      </c>
    </row>
    <row r="48" spans="3:60" x14ac:dyDescent="0.2">
      <c r="C48" s="9" t="s">
        <v>64</v>
      </c>
      <c r="D48" s="9">
        <v>13359.285634998279</v>
      </c>
      <c r="E48" s="9">
        <v>13674.855516665688</v>
      </c>
      <c r="F48" s="9">
        <v>12731.843566451629</v>
      </c>
      <c r="G48" s="9">
        <v>12942.882169595994</v>
      </c>
      <c r="H48" s="9">
        <v>12636.688877538805</v>
      </c>
      <c r="I48" s="9">
        <v>13085.442205480151</v>
      </c>
      <c r="J48" s="9">
        <v>13421.503150944742</v>
      </c>
      <c r="K48" s="9">
        <v>13935.817687692648</v>
      </c>
      <c r="L48" s="9">
        <v>13913.763509008633</v>
      </c>
      <c r="M48" s="9">
        <v>13788.39108763283</v>
      </c>
      <c r="N48" s="9">
        <v>14489.025272750745</v>
      </c>
      <c r="O48" s="9">
        <v>15358.725268661054</v>
      </c>
      <c r="P48" s="9">
        <v>16267.180243893294</v>
      </c>
      <c r="Q48" s="9">
        <v>17377.207490676843</v>
      </c>
      <c r="R48" s="9">
        <v>18572.296284010587</v>
      </c>
      <c r="S48" s="9">
        <v>19039.212587862821</v>
      </c>
      <c r="T48" s="9">
        <v>19614.776599216886</v>
      </c>
      <c r="U48" s="9">
        <v>19993.671848712562</v>
      </c>
      <c r="V48" s="9">
        <v>20139.196085104719</v>
      </c>
      <c r="W48" s="9">
        <v>20040.743706197998</v>
      </c>
      <c r="X48" s="9">
        <v>20309.748783255836</v>
      </c>
      <c r="Y48" s="9">
        <v>18759.39859413496</v>
      </c>
      <c r="Z48" s="9">
        <v>18886.989504329682</v>
      </c>
      <c r="AA48" s="9">
        <v>18902.886615496383</v>
      </c>
      <c r="AB48" s="9">
        <v>18230.411044136246</v>
      </c>
      <c r="AC48" s="9">
        <v>17071.46094468758</v>
      </c>
      <c r="AD48" s="9">
        <v>15505.453436635495</v>
      </c>
      <c r="AE48" s="9">
        <v>14424.359707773476</v>
      </c>
      <c r="AF48" s="9">
        <v>14900.0440009057</v>
      </c>
      <c r="AG48" s="9">
        <v>16182.412557240488</v>
      </c>
      <c r="AH48" s="9">
        <v>15451.405844652294</v>
      </c>
      <c r="AI48" s="9">
        <v>16282.310099252081</v>
      </c>
      <c r="AJ48" s="9">
        <v>16311.258064052134</v>
      </c>
      <c r="AK48" s="9">
        <v>16698.400850693051</v>
      </c>
      <c r="AL48" s="9">
        <v>17092.317164417713</v>
      </c>
      <c r="AM48" s="9">
        <v>17734.139437429621</v>
      </c>
      <c r="AN48" s="9">
        <v>18432.492634726525</v>
      </c>
      <c r="AO48" s="9">
        <v>20128.560407885627</v>
      </c>
      <c r="AP48" s="9">
        <v>21208.824070097748</v>
      </c>
      <c r="AQ48" s="9">
        <v>22455.040927661874</v>
      </c>
      <c r="AR48" s="9">
        <v>19254.52</v>
      </c>
      <c r="AS48" s="9">
        <v>21123.400765747778</v>
      </c>
      <c r="AT48" s="9">
        <v>19117.352929286044</v>
      </c>
      <c r="AU48" s="9">
        <v>17675.664275417006</v>
      </c>
      <c r="AV48" s="9">
        <v>18545.65850371854</v>
      </c>
      <c r="AW48" s="9">
        <v>22246.079594812883</v>
      </c>
      <c r="AX48" s="9">
        <v>21717.145369202459</v>
      </c>
      <c r="AY48" s="9">
        <v>27324.952622015964</v>
      </c>
      <c r="AZ48" s="9">
        <v>24449.648502100121</v>
      </c>
      <c r="BA48" s="9">
        <v>24612.467387943216</v>
      </c>
      <c r="BB48" s="9">
        <v>26585.210808476884</v>
      </c>
      <c r="BC48" s="9">
        <v>27030.225775070881</v>
      </c>
      <c r="BD48" s="9">
        <v>27190.073111966136</v>
      </c>
      <c r="BE48" s="9">
        <v>29822.266344943109</v>
      </c>
      <c r="BF48" s="9">
        <v>30758.110570616635</v>
      </c>
      <c r="BG48" s="9" t="s">
        <v>0</v>
      </c>
      <c r="BH48" s="9" t="s">
        <v>0</v>
      </c>
    </row>
    <row r="49" spans="3:60" x14ac:dyDescent="0.2">
      <c r="C49" s="9" t="s">
        <v>65</v>
      </c>
      <c r="D49" s="9">
        <v>1907.8708741385562</v>
      </c>
      <c r="E49" s="9">
        <v>2135.5925489458205</v>
      </c>
      <c r="F49" s="9">
        <v>2265.5137231925487</v>
      </c>
      <c r="G49" s="9">
        <v>2537.2970162387005</v>
      </c>
      <c r="H49" s="9">
        <v>2923.2232140118404</v>
      </c>
      <c r="I49" s="9">
        <v>3303.5117385662033</v>
      </c>
      <c r="J49" s="9">
        <v>3841.4028113020017</v>
      </c>
      <c r="K49" s="9">
        <v>4042.1270393530494</v>
      </c>
      <c r="L49" s="9">
        <v>4082.3017849002354</v>
      </c>
      <c r="M49" s="9">
        <v>4278.1045388969042</v>
      </c>
      <c r="N49" s="9">
        <v>4949.881117326081</v>
      </c>
      <c r="O49" s="9">
        <v>5645.377884912129</v>
      </c>
      <c r="P49" s="9">
        <v>6324.074149125011</v>
      </c>
      <c r="Q49" s="9">
        <v>7152.5129420165194</v>
      </c>
      <c r="R49" s="9">
        <v>7531.2531368960754</v>
      </c>
      <c r="S49" s="9">
        <v>7566.2038257609047</v>
      </c>
      <c r="T49" s="9">
        <v>7895.1421374595175</v>
      </c>
      <c r="U49" s="9">
        <v>8834.6065958265153</v>
      </c>
      <c r="V49" s="9">
        <v>10023.645080035752</v>
      </c>
      <c r="W49" s="9">
        <v>10856.756756756757</v>
      </c>
      <c r="X49" s="9">
        <v>11546.880356530681</v>
      </c>
      <c r="Y49" s="9">
        <v>11197.957580518461</v>
      </c>
      <c r="Z49" s="9">
        <v>10846.942996607926</v>
      </c>
      <c r="AA49" s="9">
        <v>10303.619874428339</v>
      </c>
      <c r="AB49" s="9">
        <v>9525.7029876977158</v>
      </c>
      <c r="AC49" s="9">
        <v>9076.5811716700664</v>
      </c>
      <c r="AD49" s="9">
        <v>8442.5375870920434</v>
      </c>
      <c r="AE49" s="9">
        <v>7822.4758052867255</v>
      </c>
      <c r="AF49" s="9">
        <v>7528.14290529154</v>
      </c>
      <c r="AG49" s="9">
        <v>8319.3780709429902</v>
      </c>
      <c r="AH49" s="9">
        <v>8291.7648643189004</v>
      </c>
      <c r="AI49" s="9">
        <v>8517.2249483471078</v>
      </c>
      <c r="AJ49" s="9">
        <v>8525.6815777735283</v>
      </c>
      <c r="AK49" s="9">
        <v>10094.118906573407</v>
      </c>
      <c r="AL49" s="9">
        <v>11492.205995388164</v>
      </c>
      <c r="AM49" s="9">
        <v>13204.310034659184</v>
      </c>
      <c r="AN49" s="9">
        <v>15043.83815232722</v>
      </c>
      <c r="AO49" s="9">
        <v>17926.18936784285</v>
      </c>
      <c r="AP49" s="9">
        <v>19775.445173383319</v>
      </c>
      <c r="AQ49" s="9">
        <v>19095.181523926167</v>
      </c>
      <c r="AR49" s="9">
        <v>18690.079596194915</v>
      </c>
      <c r="AS49" s="9">
        <v>22039.648817837286</v>
      </c>
      <c r="AT49" s="9">
        <v>19994.185479383508</v>
      </c>
      <c r="AU49" s="9">
        <v>18221.43785995297</v>
      </c>
      <c r="AV49" s="9">
        <v>18150.140693863908</v>
      </c>
      <c r="AW49" s="9">
        <v>18684.820679536551</v>
      </c>
      <c r="AX49" s="9">
        <v>17711.108987552459</v>
      </c>
      <c r="AY49" s="9">
        <v>23276.841329642513</v>
      </c>
      <c r="AZ49" s="9">
        <v>21482.861186177946</v>
      </c>
      <c r="BA49" s="9">
        <v>22091.281735898661</v>
      </c>
      <c r="BB49" s="9">
        <v>24992.593075861641</v>
      </c>
      <c r="BC49" s="9">
        <v>26463.756130124046</v>
      </c>
      <c r="BD49" s="9">
        <v>27875.579552786425</v>
      </c>
      <c r="BE49" s="9">
        <v>31971.685054422895</v>
      </c>
      <c r="BF49" s="9">
        <v>34507.438478713979</v>
      </c>
      <c r="BG49" s="9" t="s">
        <v>0</v>
      </c>
      <c r="BH49" s="9" t="s">
        <v>0</v>
      </c>
    </row>
    <row r="50" spans="3:60" x14ac:dyDescent="0.2">
      <c r="C50" s="9" t="s">
        <v>66</v>
      </c>
      <c r="D50" s="9">
        <v>12967.662235486585</v>
      </c>
      <c r="E50" s="9">
        <v>13273.981281950775</v>
      </c>
      <c r="F50" s="9">
        <v>12358.613440547106</v>
      </c>
      <c r="G50" s="9">
        <v>12563.465511158993</v>
      </c>
      <c r="H50" s="9">
        <v>12266.248182429435</v>
      </c>
      <c r="I50" s="9">
        <v>12701.846442904436</v>
      </c>
      <c r="J50" s="9">
        <v>13028.055863856282</v>
      </c>
      <c r="K50" s="9">
        <v>13527.29342622078</v>
      </c>
      <c r="L50" s="9">
        <v>13505.885759084287</v>
      </c>
      <c r="M50" s="9">
        <v>13384.188592149903</v>
      </c>
      <c r="N50" s="9">
        <v>14064.283899000917</v>
      </c>
      <c r="O50" s="9">
        <v>14908.488903767282</v>
      </c>
      <c r="P50" s="9">
        <v>15790.312797411467</v>
      </c>
      <c r="Q50" s="9">
        <v>16867.799932709029</v>
      </c>
      <c r="R50" s="9">
        <v>18027.855061163449</v>
      </c>
      <c r="S50" s="9">
        <v>18481.083855428868</v>
      </c>
      <c r="T50" s="9">
        <v>19039.775382660537</v>
      </c>
      <c r="U50" s="9">
        <v>19407.563433034906</v>
      </c>
      <c r="V50" s="9">
        <v>19548.821670651058</v>
      </c>
      <c r="W50" s="9">
        <v>19453.255393319741</v>
      </c>
      <c r="X50" s="9">
        <v>19714.374668273962</v>
      </c>
      <c r="Y50" s="9">
        <v>18209.472523912795</v>
      </c>
      <c r="Z50" s="9">
        <v>18333.323145340401</v>
      </c>
      <c r="AA50" s="9">
        <v>18348.754237523182</v>
      </c>
      <c r="AB50" s="9">
        <v>17695.992083222915</v>
      </c>
      <c r="AC50" s="9">
        <v>16571.016253822152</v>
      </c>
      <c r="AD50" s="9">
        <v>15050.915780077165</v>
      </c>
      <c r="AE50" s="9">
        <v>14001.513985413974</v>
      </c>
      <c r="AF50" s="9">
        <v>14463.253738017569</v>
      </c>
      <c r="AG50" s="9">
        <v>15708.030049738389</v>
      </c>
      <c r="AH50" s="9">
        <v>14998.452576831969</v>
      </c>
      <c r="AI50" s="9">
        <v>15804.999125657232</v>
      </c>
      <c r="AJ50" s="9">
        <v>15833.098489664273</v>
      </c>
      <c r="AK50" s="9">
        <v>16208.892303138275</v>
      </c>
      <c r="AL50" s="9">
        <v>16591.261079807526</v>
      </c>
      <c r="AM50" s="9">
        <v>17214.26852788742</v>
      </c>
      <c r="AN50" s="9">
        <v>17892.149713382376</v>
      </c>
      <c r="AO50" s="9">
        <v>19538.497775078264</v>
      </c>
      <c r="AP50" s="9">
        <v>20587.093836243203</v>
      </c>
      <c r="AQ50" s="9">
        <v>21796.778225259051</v>
      </c>
      <c r="AR50" s="9">
        <v>18690.079596194915</v>
      </c>
      <c r="AS50" s="9">
        <v>20504.17469010656</v>
      </c>
      <c r="AT50" s="9">
        <v>18556.933536484219</v>
      </c>
      <c r="AU50" s="9">
        <v>17157.507547483019</v>
      </c>
      <c r="AV50" s="9">
        <v>18001.998159307455</v>
      </c>
      <c r="AW50" s="9">
        <v>21593.942530394957</v>
      </c>
      <c r="AX50" s="9">
        <v>21080.513850905125</v>
      </c>
      <c r="AY50" s="9">
        <v>26523.929937891637</v>
      </c>
      <c r="AZ50" s="9">
        <v>23732.914484663288</v>
      </c>
      <c r="BA50" s="9">
        <v>23890.96038433626</v>
      </c>
      <c r="BB50" s="9">
        <v>25805.873430864769</v>
      </c>
      <c r="BC50" s="9">
        <v>26237.842918919512</v>
      </c>
      <c r="BD50" s="9">
        <v>26393.004379699218</v>
      </c>
      <c r="BE50" s="9">
        <v>28948.035667776265</v>
      </c>
      <c r="BF50" s="9">
        <v>29856.445904306576</v>
      </c>
      <c r="BG50" s="9" t="s">
        <v>0</v>
      </c>
      <c r="BH50" s="9" t="s">
        <v>0</v>
      </c>
    </row>
    <row r="51" spans="3:60" x14ac:dyDescent="0.2">
      <c r="C51" s="9" t="s">
        <v>68</v>
      </c>
      <c r="D51" s="9">
        <v>2.4465300567003538</v>
      </c>
      <c r="E51" s="9">
        <v>2.4095408052896787</v>
      </c>
      <c r="F51" s="9">
        <v>2.1269704108364973</v>
      </c>
      <c r="G51" s="9">
        <v>2.0235477978509038</v>
      </c>
      <c r="H51" s="9">
        <v>1.91328197463588</v>
      </c>
      <c r="I51" s="9">
        <v>1.9539715237427864</v>
      </c>
      <c r="J51" s="9">
        <v>1.8931197313305066</v>
      </c>
      <c r="K51" s="9">
        <v>1.9010721838959217</v>
      </c>
      <c r="L51" s="9">
        <v>1.8295984295375589</v>
      </c>
      <c r="M51" s="9">
        <v>1.7493479332593671</v>
      </c>
      <c r="N51" s="9">
        <v>1.7997300793591562</v>
      </c>
      <c r="O51" s="9">
        <v>1.8436155926792537</v>
      </c>
      <c r="P51" s="9">
        <v>2.0172555995377137</v>
      </c>
      <c r="Q51" s="9">
        <v>2.1003309577760789</v>
      </c>
      <c r="R51" s="9">
        <v>2.119206593038895</v>
      </c>
      <c r="S51" s="9">
        <v>2.0742860011042512</v>
      </c>
      <c r="T51" s="9">
        <v>2.0917723329202023</v>
      </c>
      <c r="U51" s="9">
        <v>2.0482719792420707</v>
      </c>
      <c r="V51" s="9">
        <v>1.9756694816311957</v>
      </c>
      <c r="W51" s="9">
        <v>1.9213603058775</v>
      </c>
      <c r="X51" s="9">
        <v>1.9441498303744467</v>
      </c>
      <c r="Y51" s="9">
        <v>1.834743647864221</v>
      </c>
      <c r="Z51" s="9">
        <v>1.8310547625132851</v>
      </c>
      <c r="AA51" s="9">
        <v>1.7851943572994113</v>
      </c>
      <c r="AB51" s="9">
        <v>1.6476484692345987</v>
      </c>
      <c r="AC51" s="9">
        <v>1.5026665524691403</v>
      </c>
      <c r="AD51" s="9">
        <v>1.3431844886309938</v>
      </c>
      <c r="AE51" s="9">
        <v>1.1982493677411936</v>
      </c>
      <c r="AF51" s="9">
        <v>1.1915138777012575</v>
      </c>
      <c r="AG51" s="9">
        <v>1.2305267727008451</v>
      </c>
      <c r="AH51" s="9">
        <v>1.1170467533881241</v>
      </c>
      <c r="AI51" s="9">
        <v>1.1566348240472422</v>
      </c>
      <c r="AJ51" s="9">
        <v>1.1248332929786151</v>
      </c>
      <c r="AK51" s="9">
        <v>1.1311445515730034</v>
      </c>
      <c r="AL51" s="9">
        <v>1.1231676004260891</v>
      </c>
      <c r="AM51" s="9">
        <v>1.1291931352097486</v>
      </c>
      <c r="AN51" s="9">
        <v>1.1436570127334882</v>
      </c>
      <c r="AO51" s="9">
        <v>1.2236497255854981</v>
      </c>
      <c r="AP51" s="9">
        <v>1.2765506923190011</v>
      </c>
      <c r="AQ51" s="9">
        <v>1.39263681401588</v>
      </c>
      <c r="AR51" s="9">
        <v>1.158424431302004</v>
      </c>
      <c r="AS51" s="9">
        <v>1.2321585260161327</v>
      </c>
      <c r="AT51" s="9">
        <v>1.0960117648704635</v>
      </c>
      <c r="AU51" s="9">
        <v>0.98888367076849715</v>
      </c>
      <c r="AV51" s="9">
        <v>1.008749464496481</v>
      </c>
      <c r="AW51" s="9">
        <v>1.1980341384295561</v>
      </c>
      <c r="AX51" s="9">
        <v>1.1532413763796323</v>
      </c>
      <c r="AY51" s="9">
        <v>1.4081209147432376</v>
      </c>
      <c r="AZ51" s="9">
        <v>1.2338268026888539</v>
      </c>
      <c r="BA51" s="9">
        <v>1.2154391047104351</v>
      </c>
      <c r="BB51" s="9">
        <v>1.2884967691849585</v>
      </c>
      <c r="BC51" s="9">
        <v>1.2870604941390638</v>
      </c>
      <c r="BD51" s="9">
        <v>1.2738153588980095</v>
      </c>
      <c r="BE51" s="9">
        <v>1.3751278972537002</v>
      </c>
      <c r="BF51" s="9">
        <v>1.3974926714483706</v>
      </c>
      <c r="BG51" s="9" t="s">
        <v>0</v>
      </c>
      <c r="BH51" s="9" t="s">
        <v>0</v>
      </c>
    </row>
    <row r="52" spans="3:60" x14ac:dyDescent="0.2">
      <c r="C52" s="9" t="s">
        <v>67</v>
      </c>
      <c r="D52" s="9">
        <v>-4.321767661</v>
      </c>
      <c r="E52" s="9">
        <v>2.3621763190741829</v>
      </c>
      <c r="F52" s="9">
        <v>-6.8959554933856531</v>
      </c>
      <c r="G52" s="9">
        <v>1.6575651596949514</v>
      </c>
      <c r="H52" s="9">
        <v>-2.3657272626375625</v>
      </c>
      <c r="I52" s="9">
        <v>3.5511939265908898</v>
      </c>
      <c r="J52" s="9">
        <v>2.5682047284871334</v>
      </c>
      <c r="K52" s="9">
        <v>3.832018895079603</v>
      </c>
      <c r="L52" s="9">
        <v>-0.15825536167491938</v>
      </c>
      <c r="M52" s="9">
        <v>-0.90106764639652503</v>
      </c>
      <c r="N52" s="9">
        <v>5.0813338602379243</v>
      </c>
      <c r="O52" s="9">
        <v>6.0024741453515107</v>
      </c>
      <c r="P52" s="9">
        <v>5.914911292058278</v>
      </c>
      <c r="Q52" s="9">
        <v>6.8237225514253153</v>
      </c>
      <c r="R52" s="9">
        <v>6.8773351182859876</v>
      </c>
      <c r="S52" s="9">
        <v>2.5140472492581223</v>
      </c>
      <c r="T52" s="9">
        <v>3.0230452477902237</v>
      </c>
      <c r="U52" s="9">
        <v>1.9316827167473516</v>
      </c>
      <c r="V52" s="9">
        <v>0.72785147967469044</v>
      </c>
      <c r="W52" s="9">
        <v>-0.48885952791103415</v>
      </c>
      <c r="X52" s="9">
        <v>1.342290890006459</v>
      </c>
      <c r="Y52" s="9">
        <v>-7.6335271581450925</v>
      </c>
      <c r="Z52" s="9">
        <v>0.68014392654682787</v>
      </c>
      <c r="AA52" s="9">
        <v>8.41696404980663E-2</v>
      </c>
      <c r="AB52" s="9">
        <v>-3.5575284613348357</v>
      </c>
      <c r="AC52" s="9">
        <v>-6.3572351530792215</v>
      </c>
      <c r="AD52" s="9">
        <v>-9.1732483419317834</v>
      </c>
      <c r="AE52" s="9">
        <v>-6.9723451383089881</v>
      </c>
      <c r="AF52" s="9">
        <v>3.2977844616275842</v>
      </c>
      <c r="AG52" s="9">
        <v>8.6064749624688233</v>
      </c>
      <c r="AH52" s="9">
        <v>-4.5172912877018518</v>
      </c>
      <c r="AI52" s="9">
        <v>5.3775317466492112</v>
      </c>
      <c r="AJ52" s="9">
        <v>0.17778782386279612</v>
      </c>
      <c r="AK52" s="9">
        <v>2.3734698152690692</v>
      </c>
      <c r="AL52" s="9">
        <v>2.3590062141088941</v>
      </c>
      <c r="AM52" s="9">
        <v>3.7550337197582273</v>
      </c>
      <c r="AN52" s="9">
        <v>3.9379029343987293</v>
      </c>
      <c r="AO52" s="9">
        <v>9.2015106517050036</v>
      </c>
      <c r="AP52" s="9">
        <v>5.3668202808428989</v>
      </c>
      <c r="AQ52" s="9">
        <v>5.875935664538634</v>
      </c>
      <c r="AR52" s="9">
        <v>-14.253017565063629</v>
      </c>
      <c r="AS52" s="9">
        <v>9.7061924459699753</v>
      </c>
      <c r="AT52" s="9">
        <v>-9.4968033732267259</v>
      </c>
      <c r="AU52" s="9">
        <v>-7.5412566750311054</v>
      </c>
      <c r="AV52" s="9">
        <v>4.9219888698129655</v>
      </c>
      <c r="AW52" s="9">
        <v>19.953031542947809</v>
      </c>
      <c r="AX52" s="9">
        <v>-2.3776514120436576</v>
      </c>
      <c r="AY52" s="9">
        <v>25.822027515485789</v>
      </c>
      <c r="AZ52" s="9">
        <v>-10.522631675486183</v>
      </c>
      <c r="BA52" s="9">
        <v>0.6659354870852674</v>
      </c>
      <c r="BB52" s="9">
        <v>8.0152200486004244</v>
      </c>
      <c r="BC52" s="9">
        <v>1.6739192696267891</v>
      </c>
      <c r="BD52" s="9">
        <v>0.59136515627138397</v>
      </c>
      <c r="BE52" s="9">
        <v>9.6807140684684878</v>
      </c>
      <c r="BF52" s="9">
        <v>3.1380721198347672</v>
      </c>
      <c r="BG52" s="9" t="s">
        <v>0</v>
      </c>
      <c r="BH52" s="9" t="s">
        <v>0</v>
      </c>
    </row>
    <row r="53" spans="3:60" x14ac:dyDescent="0.2">
      <c r="C53" s="9" t="s">
        <v>69</v>
      </c>
      <c r="D53" s="9">
        <v>530043.03789245605</v>
      </c>
      <c r="E53" s="9">
        <v>550892.5706014327</v>
      </c>
      <c r="F53" s="9">
        <v>581043.03555810626</v>
      </c>
      <c r="G53" s="9">
        <v>620863.29388917529</v>
      </c>
      <c r="H53" s="9">
        <v>641110.31959959003</v>
      </c>
      <c r="I53" s="9">
        <v>650052.79189403693</v>
      </c>
      <c r="J53" s="9">
        <v>688179.18107588543</v>
      </c>
      <c r="K53" s="9">
        <v>711561.2726760807</v>
      </c>
      <c r="L53" s="9">
        <v>738188.53039232083</v>
      </c>
      <c r="M53" s="9">
        <v>765095.85873020825</v>
      </c>
      <c r="N53" s="9">
        <v>781466.29099008534</v>
      </c>
      <c r="O53" s="9">
        <v>808654.95838540641</v>
      </c>
      <c r="P53" s="9">
        <v>782762.1249895189</v>
      </c>
      <c r="Q53" s="9">
        <v>803102.00019950117</v>
      </c>
      <c r="R53" s="9">
        <v>850688.89085098158</v>
      </c>
      <c r="S53" s="9">
        <v>890961.21969633969</v>
      </c>
      <c r="T53" s="9">
        <v>910222.16342637094</v>
      </c>
      <c r="U53" s="9">
        <v>947509.10180474934</v>
      </c>
      <c r="V53" s="9">
        <v>989478.34404521598</v>
      </c>
      <c r="W53" s="9">
        <v>1012473.0553562306</v>
      </c>
      <c r="X53" s="9">
        <v>1014035.7682451325</v>
      </c>
      <c r="Y53" s="9">
        <v>992480.47786457709</v>
      </c>
      <c r="Z53" s="9">
        <v>1001243.847025978</v>
      </c>
      <c r="AA53" s="9">
        <v>1027829.5000484221</v>
      </c>
      <c r="AB53" s="9">
        <v>1074015.0228430363</v>
      </c>
      <c r="AC53" s="9">
        <v>1102774.0137419784</v>
      </c>
      <c r="AD53" s="9">
        <v>1120539.7253669465</v>
      </c>
      <c r="AE53" s="9">
        <v>1168497.5066423838</v>
      </c>
      <c r="AF53" s="9">
        <v>1213855.2482427629</v>
      </c>
      <c r="AG53" s="9">
        <v>1276528.9141382368</v>
      </c>
      <c r="AH53" s="9">
        <v>1342687.987887708</v>
      </c>
      <c r="AI53" s="9">
        <v>1366464.0556431739</v>
      </c>
      <c r="AJ53" s="9">
        <v>1407595.1155159564</v>
      </c>
      <c r="AK53" s="9">
        <v>1432963.8312448841</v>
      </c>
      <c r="AL53" s="9">
        <v>1477184.8006934496</v>
      </c>
      <c r="AM53" s="9">
        <v>1524475.1310580592</v>
      </c>
      <c r="AN53" s="9">
        <v>1564468.1503432419</v>
      </c>
      <c r="AO53" s="9">
        <v>1596739.4399348544</v>
      </c>
      <c r="AP53" s="9">
        <v>1612712.5981064162</v>
      </c>
      <c r="AQ53" s="9">
        <v>1565144.4803045758</v>
      </c>
      <c r="AR53" s="9">
        <v>1613405.1640458163</v>
      </c>
      <c r="AS53" s="9">
        <v>1664085.7695804392</v>
      </c>
      <c r="AT53" s="9">
        <v>1693132.6954029044</v>
      </c>
      <c r="AU53" s="9">
        <v>1735038.0084797337</v>
      </c>
      <c r="AV53" s="9">
        <v>1784585.6471699027</v>
      </c>
      <c r="AW53" s="9">
        <v>1802448.0136017983</v>
      </c>
      <c r="AX53" s="9">
        <v>1827935.9622946521</v>
      </c>
      <c r="AY53" s="9">
        <v>1883640.0809179172</v>
      </c>
      <c r="AZ53" s="9">
        <v>1923520.7431823192</v>
      </c>
      <c r="BA53" s="9">
        <v>1965623.8055651514</v>
      </c>
      <c r="BB53" s="9">
        <v>2002789.1453067695</v>
      </c>
      <c r="BC53" s="9">
        <v>2038586.6117715347</v>
      </c>
      <c r="BD53" s="9">
        <v>2071964.6843112393</v>
      </c>
      <c r="BE53" s="9">
        <v>2105115.8750825329</v>
      </c>
      <c r="BF53" s="9">
        <v>2136429.5151088811</v>
      </c>
      <c r="BG53" s="9" t="s">
        <v>0</v>
      </c>
      <c r="BH53" s="9" t="s">
        <v>0</v>
      </c>
    </row>
    <row r="54" spans="3:60" x14ac:dyDescent="0.2">
      <c r="C54" s="9" t="s">
        <v>70</v>
      </c>
      <c r="D54" s="9">
        <v>24448.265346957574</v>
      </c>
      <c r="E54" s="9">
        <v>25083.861575351169</v>
      </c>
      <c r="F54" s="9">
        <v>26151.360495012916</v>
      </c>
      <c r="G54" s="9">
        <v>27604.012519294291</v>
      </c>
      <c r="H54" s="9">
        <v>28109.049060860703</v>
      </c>
      <c r="I54" s="9">
        <v>28088.193736367772</v>
      </c>
      <c r="J54" s="9">
        <v>29346.900455470059</v>
      </c>
      <c r="K54" s="9">
        <v>29990.979569243576</v>
      </c>
      <c r="L54" s="9">
        <v>30805.086047650675</v>
      </c>
      <c r="M54" s="9">
        <v>31613.514358018154</v>
      </c>
      <c r="N54" s="9">
        <v>31876.199451970257</v>
      </c>
      <c r="O54" s="9">
        <v>32580.891529459564</v>
      </c>
      <c r="P54" s="9">
        <v>31164.706475394931</v>
      </c>
      <c r="Q54" s="9">
        <v>31660.006368234212</v>
      </c>
      <c r="R54" s="9">
        <v>33220.882186286006</v>
      </c>
      <c r="S54" s="9">
        <v>34477.100083303536</v>
      </c>
      <c r="T54" s="9">
        <v>34874.040936513054</v>
      </c>
      <c r="U54" s="9">
        <v>35827.254391017937</v>
      </c>
      <c r="V54" s="9">
        <v>36932.206923468482</v>
      </c>
      <c r="W54" s="9">
        <v>37118.494860380721</v>
      </c>
      <c r="X54" s="9">
        <v>36619.505064946505</v>
      </c>
      <c r="Y54" s="9">
        <v>35398.423887239878</v>
      </c>
      <c r="Z54" s="9">
        <v>35290.773334102356</v>
      </c>
      <c r="AA54" s="9">
        <v>35831.896683843108</v>
      </c>
      <c r="AB54" s="9">
        <v>37034.154110305564</v>
      </c>
      <c r="AC54" s="9">
        <v>37634.369990202424</v>
      </c>
      <c r="AD54" s="9">
        <v>37843.008294195824</v>
      </c>
      <c r="AE54" s="9">
        <v>39072.411502968702</v>
      </c>
      <c r="AF54" s="9">
        <v>40253.632378191389</v>
      </c>
      <c r="AG54" s="9">
        <v>41989.30644375494</v>
      </c>
      <c r="AH54" s="9">
        <v>43756.103827013663</v>
      </c>
      <c r="AI54" s="9">
        <v>44050.219268616682</v>
      </c>
      <c r="AJ54" s="9">
        <v>44887.312731017118</v>
      </c>
      <c r="AK54" s="9">
        <v>45287.29497326415</v>
      </c>
      <c r="AL54" s="9">
        <v>46251.631776783841</v>
      </c>
      <c r="AM54" s="9">
        <v>47281.741843062715</v>
      </c>
      <c r="AN54" s="9">
        <v>48033.278892766379</v>
      </c>
      <c r="AO54" s="9">
        <v>48550.928472442967</v>
      </c>
      <c r="AP54" s="9">
        <v>48508.801347660527</v>
      </c>
      <c r="AQ54" s="9">
        <v>46542.1049352521</v>
      </c>
      <c r="AR54" s="9">
        <v>47445.733389644694</v>
      </c>
      <c r="AS54" s="9">
        <v>48455.185328049723</v>
      </c>
      <c r="AT54" s="9">
        <v>48722.478896457724</v>
      </c>
      <c r="AU54" s="9">
        <v>49357.639569671504</v>
      </c>
      <c r="AV54" s="9">
        <v>50220.01324343025</v>
      </c>
      <c r="AW54" s="9">
        <v>50302.026363649078</v>
      </c>
      <c r="AX54" s="9">
        <v>50405.512832696368</v>
      </c>
      <c r="AY54" s="9">
        <v>51314.041131429207</v>
      </c>
      <c r="AZ54" s="9">
        <v>51933.143545488369</v>
      </c>
      <c r="BA54" s="9">
        <v>52605.739665898698</v>
      </c>
      <c r="BB54" s="9">
        <v>53139.418384543504</v>
      </c>
      <c r="BC54" s="9">
        <v>53586.11267546218</v>
      </c>
      <c r="BD54" s="9">
        <v>53965.766654387728</v>
      </c>
      <c r="BE54" s="9">
        <v>54332.688691218551</v>
      </c>
      <c r="BF54" s="9">
        <v>54752.212294347846</v>
      </c>
      <c r="BG54" s="9" t="s">
        <v>0</v>
      </c>
      <c r="BH54" s="9" t="s">
        <v>0</v>
      </c>
    </row>
    <row r="55" spans="3:60" x14ac:dyDescent="0.2">
      <c r="C55" s="9" t="s">
        <v>71</v>
      </c>
      <c r="D55" s="9">
        <v>598.13416005517411</v>
      </c>
      <c r="E55" s="9">
        <v>604.40588020046482</v>
      </c>
      <c r="F55" s="9">
        <v>556.23169976010968</v>
      </c>
      <c r="G55" s="9">
        <v>558.58038745266742</v>
      </c>
      <c r="H55" s="9">
        <v>537.80536892300393</v>
      </c>
      <c r="I55" s="9">
        <v>548.8353071423312</v>
      </c>
      <c r="J55" s="9">
        <v>555.57196305642594</v>
      </c>
      <c r="K55" s="9">
        <v>570.15017026879843</v>
      </c>
      <c r="L55" s="9">
        <v>563.60937054551039</v>
      </c>
      <c r="M55" s="9">
        <v>553.0303600526438</v>
      </c>
      <c r="N55" s="9">
        <v>573.68554969362719</v>
      </c>
      <c r="O55" s="9">
        <v>600.66639647103068</v>
      </c>
      <c r="P55" s="9">
        <v>628.67178645439674</v>
      </c>
      <c r="Q55" s="9">
        <v>664.96491498590126</v>
      </c>
      <c r="R55" s="9">
        <v>704.01912555745673</v>
      </c>
      <c r="S55" s="9">
        <v>715.15366061466739</v>
      </c>
      <c r="T55" s="9">
        <v>729.48553968124554</v>
      </c>
      <c r="U55" s="9">
        <v>733.83961262299488</v>
      </c>
      <c r="V55" s="9">
        <v>729.65834107985029</v>
      </c>
      <c r="W55" s="9">
        <v>713.18002638653536</v>
      </c>
      <c r="X55" s="9">
        <v>711.93804560411945</v>
      </c>
      <c r="Y55" s="9">
        <v>649.47033371518478</v>
      </c>
      <c r="Z55" s="9">
        <v>646.19338586184961</v>
      </c>
      <c r="AA55" s="9">
        <v>639.66899771332214</v>
      </c>
      <c r="AB55" s="9">
        <v>610.19267329243178</v>
      </c>
      <c r="AC55" s="9">
        <v>565.51909007525546</v>
      </c>
      <c r="AD55" s="9">
        <v>508.30141743897877</v>
      </c>
      <c r="AE55" s="9">
        <v>468.18492379555971</v>
      </c>
      <c r="AF55" s="9">
        <v>479.62761606499726</v>
      </c>
      <c r="AG55" s="9">
        <v>516.68965746180572</v>
      </c>
      <c r="AH55" s="9">
        <v>488.77613720879276</v>
      </c>
      <c r="AI55" s="9">
        <v>509.50017612998897</v>
      </c>
      <c r="AJ55" s="9">
        <v>504.90743792190892</v>
      </c>
      <c r="AK55" s="9">
        <v>512.2647696448721</v>
      </c>
      <c r="AL55" s="9">
        <v>519.48334278521372</v>
      </c>
      <c r="AM55" s="9">
        <v>533.90218309945953</v>
      </c>
      <c r="AN55" s="9">
        <v>549.33596250295716</v>
      </c>
      <c r="AO55" s="9">
        <v>594.09330302225976</v>
      </c>
      <c r="AP55" s="9">
        <v>619.23943943920938</v>
      </c>
      <c r="AQ55" s="9">
        <v>648.16248734622263</v>
      </c>
      <c r="AR55" s="9">
        <v>549.62296719605649</v>
      </c>
      <c r="AS55" s="9">
        <v>597.04469731648283</v>
      </c>
      <c r="AT55" s="9">
        <v>534.00410084170539</v>
      </c>
      <c r="AU55" s="9">
        <v>488.08963798125183</v>
      </c>
      <c r="AV55" s="9">
        <v>506.59411466316453</v>
      </c>
      <c r="AW55" s="9">
        <v>602.63544815835155</v>
      </c>
      <c r="AX55" s="9">
        <v>581.29722996299984</v>
      </c>
      <c r="AY55" s="9">
        <v>722.56374537160218</v>
      </c>
      <c r="AZ55" s="9">
        <v>640.76504454311203</v>
      </c>
      <c r="BA55" s="9">
        <v>639.39073122150137</v>
      </c>
      <c r="BB55" s="9">
        <v>684.69968904852078</v>
      </c>
      <c r="BC55" s="9">
        <v>689.685686590719</v>
      </c>
      <c r="BD55" s="9">
        <v>687.42422419065122</v>
      </c>
      <c r="BE55" s="9">
        <v>747.14395952095276</v>
      </c>
      <c r="BF55" s="9">
        <v>765.1581542693649</v>
      </c>
      <c r="BG55" s="9" t="s">
        <v>0</v>
      </c>
      <c r="BH55" s="9" t="s">
        <v>0</v>
      </c>
    </row>
    <row r="56" spans="3:60" x14ac:dyDescent="0.2">
      <c r="C56" s="9" t="s">
        <v>72</v>
      </c>
      <c r="D56" s="9">
        <v>90990</v>
      </c>
      <c r="E56" s="9">
        <v>86946</v>
      </c>
      <c r="F56" s="9">
        <v>81992</v>
      </c>
      <c r="G56" s="9">
        <v>82497</v>
      </c>
      <c r="H56" s="9">
        <v>82007</v>
      </c>
      <c r="I56" s="9">
        <v>78219</v>
      </c>
      <c r="J56" s="9">
        <v>78033</v>
      </c>
      <c r="K56" s="9">
        <v>78443</v>
      </c>
      <c r="L56" s="9">
        <v>78970</v>
      </c>
      <c r="M56" s="9">
        <v>79315</v>
      </c>
      <c r="N56" s="9">
        <v>81791</v>
      </c>
      <c r="O56" s="9">
        <v>80601</v>
      </c>
      <c r="P56" s="9">
        <v>82198</v>
      </c>
      <c r="Q56" s="9">
        <v>81074</v>
      </c>
      <c r="R56" s="9">
        <v>82047</v>
      </c>
      <c r="S56" s="9">
        <v>83034</v>
      </c>
      <c r="T56" s="9">
        <v>84686</v>
      </c>
      <c r="U56" s="9">
        <v>85627</v>
      </c>
      <c r="V56" s="9">
        <v>87589</v>
      </c>
      <c r="W56" s="9">
        <v>87837</v>
      </c>
      <c r="X56" s="9">
        <v>87054</v>
      </c>
      <c r="Y56" s="9">
        <v>85722</v>
      </c>
      <c r="Z56" s="9">
        <v>81578</v>
      </c>
      <c r="AA56" s="9">
        <v>76411</v>
      </c>
      <c r="AB56" s="9">
        <v>74610</v>
      </c>
      <c r="AC56" s="9">
        <v>69699</v>
      </c>
      <c r="AD56" s="9">
        <v>66039</v>
      </c>
      <c r="AE56" s="9">
        <v>61278</v>
      </c>
      <c r="AF56" s="9">
        <v>60300</v>
      </c>
      <c r="AG56" s="9">
        <v>59610</v>
      </c>
      <c r="AH56" s="9">
        <v>58814</v>
      </c>
      <c r="AI56" s="9">
        <v>58833</v>
      </c>
      <c r="AJ56" s="9">
        <v>61132</v>
      </c>
      <c r="AK56" s="9">
        <v>62283</v>
      </c>
      <c r="AL56" s="9">
        <v>61534</v>
      </c>
      <c r="AM56" s="9">
        <v>62779</v>
      </c>
      <c r="AN56" s="9">
        <v>54292</v>
      </c>
      <c r="AO56" s="9">
        <v>55347</v>
      </c>
      <c r="AP56" s="9">
        <v>59056</v>
      </c>
      <c r="AQ56" s="9">
        <v>59634</v>
      </c>
      <c r="AR56" s="9">
        <v>61290</v>
      </c>
      <c r="AS56" s="9">
        <v>67746</v>
      </c>
      <c r="AT56" s="9">
        <v>67653</v>
      </c>
      <c r="AU56" s="9">
        <v>67522</v>
      </c>
      <c r="AV56" s="9">
        <v>65898</v>
      </c>
      <c r="AW56" s="9">
        <v>70321</v>
      </c>
      <c r="AX56" s="9">
        <v>70507</v>
      </c>
      <c r="AY56" s="9">
        <v>71066</v>
      </c>
      <c r="AZ56" s="9">
        <v>71174</v>
      </c>
      <c r="BA56" s="9">
        <v>71594</v>
      </c>
      <c r="BB56" s="9">
        <v>72354</v>
      </c>
      <c r="BC56" s="9">
        <v>73114</v>
      </c>
      <c r="BD56" s="9">
        <v>73869</v>
      </c>
      <c r="BE56" s="9">
        <v>74569</v>
      </c>
      <c r="BF56" s="9" t="s">
        <v>0</v>
      </c>
      <c r="BG56" s="9" t="s">
        <v>0</v>
      </c>
      <c r="BH56" s="9" t="s">
        <v>0</v>
      </c>
    </row>
    <row r="57" spans="3:60" x14ac:dyDescent="0.2">
      <c r="C57" s="9" t="s">
        <v>73</v>
      </c>
      <c r="D57" s="9">
        <v>9.4656794076445863</v>
      </c>
      <c r="E57" s="9">
        <v>8.6065383723626248</v>
      </c>
      <c r="F57" s="9">
        <v>6.108708253444509</v>
      </c>
      <c r="G57" s="9">
        <v>7.2354679802955664</v>
      </c>
      <c r="H57" s="9">
        <v>5.9461350122420429</v>
      </c>
      <c r="I57" s="9">
        <v>6.3418844116421642</v>
      </c>
      <c r="J57" s="9">
        <v>7.9758164585368441</v>
      </c>
      <c r="K57" s="9">
        <v>8.4515888894058531</v>
      </c>
      <c r="L57" s="9">
        <v>10.005153975003221</v>
      </c>
      <c r="M57" s="9">
        <v>13.812231866706576</v>
      </c>
      <c r="N57" s="9">
        <v>15.355507559395248</v>
      </c>
      <c r="O57" s="9">
        <v>15.865136001654772</v>
      </c>
      <c r="P57" s="9">
        <v>17.369459895926791</v>
      </c>
      <c r="Q57" s="9">
        <v>20.392744103733452</v>
      </c>
      <c r="R57" s="9">
        <v>20.842774388680986</v>
      </c>
      <c r="S57" s="9">
        <v>18.455209795286262</v>
      </c>
      <c r="T57" s="9">
        <v>20.227515108425166</v>
      </c>
      <c r="U57" s="9">
        <v>21.366499923172793</v>
      </c>
      <c r="V57" s="9">
        <v>20.075226368139038</v>
      </c>
      <c r="W57" s="9">
        <v>18.368807567836697</v>
      </c>
      <c r="X57" s="9">
        <v>16.97704280444448</v>
      </c>
      <c r="Y57" s="9">
        <v>18.116060641490314</v>
      </c>
      <c r="Z57" s="9">
        <v>18.645838894948401</v>
      </c>
      <c r="AA57" s="9">
        <v>19.247406471221044</v>
      </c>
      <c r="AB57" s="9">
        <v>17.375829278230057</v>
      </c>
      <c r="AC57" s="9">
        <v>18.5257732786372</v>
      </c>
      <c r="AD57" s="9">
        <v>15.56457077332036</v>
      </c>
      <c r="AE57" s="9">
        <v>12.89277315903494</v>
      </c>
      <c r="AF57" s="9">
        <v>11.00555157593123</v>
      </c>
      <c r="AG57" s="9">
        <v>8.1690277586750906</v>
      </c>
      <c r="AH57" s="9">
        <v>12.397170722992342</v>
      </c>
      <c r="AI57" s="9">
        <v>11.089106163843052</v>
      </c>
      <c r="AJ57" s="9">
        <v>13.902087979282642</v>
      </c>
      <c r="AK57" s="9">
        <v>13.593775520810132</v>
      </c>
      <c r="AL57" s="9">
        <v>13.733526071218506</v>
      </c>
      <c r="AM57" s="9">
        <v>11.840587264030079</v>
      </c>
      <c r="AN57" s="9">
        <v>11.846803242928667</v>
      </c>
      <c r="AO57" s="9">
        <v>14.768636143617186</v>
      </c>
      <c r="AP57" s="9">
        <v>12.997223279336014</v>
      </c>
      <c r="AQ57" s="9">
        <v>12.797180334212994</v>
      </c>
      <c r="AR57" s="9">
        <v>13.812757788590599</v>
      </c>
      <c r="AS57" s="9">
        <v>9.6689583702796504</v>
      </c>
      <c r="AT57" s="9">
        <v>8.307508872044215</v>
      </c>
      <c r="AU57" s="9">
        <v>11.159732424642014</v>
      </c>
      <c r="AV57" s="9">
        <v>13.02957234601794</v>
      </c>
      <c r="AW57" s="9">
        <v>10.471513975706527</v>
      </c>
      <c r="AX57" s="9">
        <v>10.610178998992197</v>
      </c>
      <c r="AY57" s="9">
        <v>10.891129391737541</v>
      </c>
      <c r="AZ57" s="9">
        <v>13.053347380310587</v>
      </c>
      <c r="BA57" s="9">
        <v>11.452849805407856</v>
      </c>
      <c r="BB57" s="9">
        <v>21.232299754777227</v>
      </c>
      <c r="BC57" s="9">
        <v>23.09567334536343</v>
      </c>
      <c r="BD57" s="9">
        <v>22.584088389479849</v>
      </c>
      <c r="BE57" s="9">
        <v>28.737034757534193</v>
      </c>
      <c r="BF57" s="9">
        <v>31.505552722001916</v>
      </c>
      <c r="BG57" s="9">
        <v>31.868186129790896</v>
      </c>
      <c r="BH57" s="9">
        <v>30.751115484605588</v>
      </c>
    </row>
    <row r="58" spans="3:60" x14ac:dyDescent="0.2">
      <c r="C58" s="9" t="s">
        <v>74</v>
      </c>
      <c r="D58" s="9">
        <v>63.543125875525327</v>
      </c>
      <c r="E58" s="9">
        <v>62.031068861581254</v>
      </c>
      <c r="F58" s="9">
        <v>66.054309537610919</v>
      </c>
      <c r="G58" s="9">
        <v>67.873891625615769</v>
      </c>
      <c r="H58" s="9">
        <v>68.576425323539695</v>
      </c>
      <c r="I58" s="9">
        <v>64.403904529492294</v>
      </c>
      <c r="J58" s="9">
        <v>63.312828365498852</v>
      </c>
      <c r="K58" s="9">
        <v>60.940771413948731</v>
      </c>
      <c r="L58" s="9">
        <v>58.542713567839201</v>
      </c>
      <c r="M58" s="9">
        <v>57.26429212810536</v>
      </c>
      <c r="N58" s="9">
        <v>53.26825053995681</v>
      </c>
      <c r="O58" s="9">
        <v>53.336879275445824</v>
      </c>
      <c r="P58" s="9">
        <v>51.472661556996748</v>
      </c>
      <c r="Q58" s="9">
        <v>49.097550737955046</v>
      </c>
      <c r="R58" s="9">
        <v>46.57405034090327</v>
      </c>
      <c r="S58" s="9">
        <v>45.108648308570871</v>
      </c>
      <c r="T58" s="9">
        <v>46.735395189003441</v>
      </c>
      <c r="U58" s="9">
        <v>46.122786949618423</v>
      </c>
      <c r="V58" s="9">
        <v>45.422783537746938</v>
      </c>
      <c r="W58" s="9">
        <v>47.893328354493406</v>
      </c>
      <c r="X58" s="9">
        <v>49.961032888242322</v>
      </c>
      <c r="Y58" s="9">
        <v>49.362796679527648</v>
      </c>
      <c r="Z58" s="9">
        <v>49.927921468724016</v>
      </c>
      <c r="AA58" s="9">
        <v>47.733718507150542</v>
      </c>
      <c r="AB58" s="9">
        <v>51.424090772814282</v>
      </c>
      <c r="AC58" s="9">
        <v>47.754220620228466</v>
      </c>
      <c r="AD58" s="9">
        <v>45.891898465868621</v>
      </c>
      <c r="AE58" s="9">
        <v>42.480604366100692</v>
      </c>
      <c r="AF58" s="9">
        <v>43.198424068767906</v>
      </c>
      <c r="AG58" s="9">
        <v>42.075711361558568</v>
      </c>
      <c r="AH58" s="9">
        <v>43.873283471792497</v>
      </c>
      <c r="AI58" s="9">
        <v>42.863089336918883</v>
      </c>
      <c r="AJ58" s="9">
        <v>45.122063870342423</v>
      </c>
      <c r="AK58" s="9">
        <v>44.927373298347504</v>
      </c>
      <c r="AL58" s="9">
        <v>45.871247250024247</v>
      </c>
      <c r="AM58" s="9">
        <v>46.223668800285985</v>
      </c>
      <c r="AN58" s="9">
        <v>46.625619475879155</v>
      </c>
      <c r="AO58" s="9">
        <v>45.974607520727602</v>
      </c>
      <c r="AP58" s="9">
        <v>44.865673353576206</v>
      </c>
      <c r="AQ58" s="9">
        <v>45.26563312190121</v>
      </c>
      <c r="AR58" s="9">
        <v>45.304347274789869</v>
      </c>
      <c r="AS58" s="9">
        <v>47.105843238313511</v>
      </c>
      <c r="AT58" s="9">
        <v>49.102981341096203</v>
      </c>
      <c r="AU58" s="9">
        <v>52.435189504481741</v>
      </c>
      <c r="AV58" s="9">
        <v>50.899823979301409</v>
      </c>
      <c r="AW58" s="9">
        <v>53.758650855124692</v>
      </c>
      <c r="AX58" s="9">
        <v>53.1052423816231</v>
      </c>
      <c r="AY58" s="9">
        <v>56.593299075945687</v>
      </c>
      <c r="AZ58" s="9">
        <v>48.874917386196877</v>
      </c>
      <c r="BA58" s="9">
        <v>48.815527919350579</v>
      </c>
      <c r="BB58" s="9">
        <v>43.599727295087305</v>
      </c>
      <c r="BC58" s="9">
        <v>42.655045967589338</v>
      </c>
      <c r="BD58" s="9">
        <v>42.263578211795675</v>
      </c>
      <c r="BE58" s="9">
        <v>38.399075089469889</v>
      </c>
      <c r="BF58" s="9">
        <v>36.873186555596838</v>
      </c>
      <c r="BG58" s="9">
        <v>36.888841747260464</v>
      </c>
      <c r="BH58" s="9">
        <v>36.48673937840293</v>
      </c>
    </row>
    <row r="59" spans="3:60" x14ac:dyDescent="0.2">
      <c r="C59" s="9" t="s">
        <v>75</v>
      </c>
      <c r="D59" s="9">
        <v>2.7216329797878731</v>
      </c>
      <c r="E59" s="9">
        <v>3.5752376536053787</v>
      </c>
      <c r="F59" s="9">
        <v>2.3364694341641772</v>
      </c>
      <c r="G59" s="9">
        <v>2.6206896551724137</v>
      </c>
      <c r="H59" s="9">
        <v>2.9031129765652328</v>
      </c>
      <c r="I59" s="9">
        <v>2.5682995059817868</v>
      </c>
      <c r="J59" s="9">
        <v>2.3497109063547801</v>
      </c>
      <c r="K59" s="9">
        <v>2.6427208858698177</v>
      </c>
      <c r="L59" s="9">
        <v>2.9592406476828583</v>
      </c>
      <c r="M59" s="9">
        <v>1.9854335029432306</v>
      </c>
      <c r="N59" s="9">
        <v>2.4708423326133908</v>
      </c>
      <c r="O59" s="9">
        <v>2.6904835778555913</v>
      </c>
      <c r="P59" s="9">
        <v>2.1519571402937632</v>
      </c>
      <c r="Q59" s="9">
        <v>2.0431315159559382</v>
      </c>
      <c r="R59" s="9">
        <v>2.0044086738094018</v>
      </c>
      <c r="S59" s="9">
        <v>2.4110729322944398</v>
      </c>
      <c r="T59" s="9">
        <v>2.5641025641025639</v>
      </c>
      <c r="U59" s="9">
        <v>2.5959059634985406</v>
      </c>
      <c r="V59" s="9">
        <v>2.8566564797626479</v>
      </c>
      <c r="W59" s="9">
        <v>3.6960107045058503</v>
      </c>
      <c r="X59" s="9">
        <v>3.8900310994663361</v>
      </c>
      <c r="Y59" s="9">
        <v>3.361783389843719</v>
      </c>
      <c r="Z59" s="9">
        <v>3.0822152898014599</v>
      </c>
      <c r="AA59" s="9">
        <v>3.1295372648145219</v>
      </c>
      <c r="AB59" s="9">
        <v>2.5276169830031598</v>
      </c>
      <c r="AC59" s="9">
        <v>2.3529506209509745</v>
      </c>
      <c r="AD59" s="9">
        <v>4.1471932171586428</v>
      </c>
      <c r="AE59" s="9">
        <v>3.3838206158460942</v>
      </c>
      <c r="AF59" s="9">
        <v>5.117299426934097</v>
      </c>
      <c r="AG59" s="9">
        <v>5.3559437221381705</v>
      </c>
      <c r="AH59" s="9">
        <v>5.3337231303952377</v>
      </c>
      <c r="AI59" s="9">
        <v>4.036666702548418</v>
      </c>
      <c r="AJ59" s="9">
        <v>3.735493290441172</v>
      </c>
      <c r="AK59" s="9">
        <v>3.9608650860822454</v>
      </c>
      <c r="AL59" s="9">
        <v>3.9160847925858469</v>
      </c>
      <c r="AM59" s="9">
        <v>2.4037902678460945</v>
      </c>
      <c r="AN59" s="9">
        <v>2.5713577874269755</v>
      </c>
      <c r="AO59" s="9">
        <v>2.557217733810035</v>
      </c>
      <c r="AP59" s="9">
        <v>3.3020654081457108</v>
      </c>
      <c r="AQ59" s="9">
        <v>3.0579806702221402</v>
      </c>
      <c r="AR59" s="9">
        <v>4.110218377087909</v>
      </c>
      <c r="AS59" s="9">
        <v>5.4791023219599779</v>
      </c>
      <c r="AT59" s="9">
        <v>5.4703221887904858</v>
      </c>
      <c r="AU59" s="9">
        <v>4.1211070956307241</v>
      </c>
      <c r="AV59" s="9">
        <v>3.8092431340072372</v>
      </c>
      <c r="AW59" s="9">
        <v>3.6332408348055973</v>
      </c>
      <c r="AX59" s="9">
        <v>3.0313500913810043</v>
      </c>
      <c r="AY59" s="9">
        <v>3.0332165433235851</v>
      </c>
      <c r="AZ59" s="9">
        <v>4.3552560086279026</v>
      </c>
      <c r="BA59" s="9">
        <v>3.4417374255719073</v>
      </c>
      <c r="BB59" s="9">
        <v>4.822602311642326</v>
      </c>
      <c r="BC59" s="9">
        <v>4.1569336318251118</v>
      </c>
      <c r="BD59" s="9">
        <v>3.714572693116398</v>
      </c>
      <c r="BE59" s="9">
        <v>3.2665911820609521</v>
      </c>
      <c r="BF59" s="9">
        <v>2.6040597350728243</v>
      </c>
      <c r="BG59" s="9">
        <v>2.529374561014464</v>
      </c>
      <c r="BH59" s="9">
        <v>2.5757046422133043</v>
      </c>
    </row>
    <row r="60" spans="3:60" x14ac:dyDescent="0.2">
      <c r="C60" s="9" t="s">
        <v>76</v>
      </c>
      <c r="D60" s="9">
        <v>24.269561737042228</v>
      </c>
      <c r="E60" s="9">
        <v>25.787155112450726</v>
      </c>
      <c r="F60" s="9">
        <v>25.5005127747804</v>
      </c>
      <c r="G60" s="9">
        <v>22.269950738916254</v>
      </c>
      <c r="H60" s="9">
        <v>22.574326687653027</v>
      </c>
      <c r="I60" s="9">
        <v>26.685911552883759</v>
      </c>
      <c r="J60" s="9">
        <v>26.361644269609528</v>
      </c>
      <c r="K60" s="9">
        <v>27.964918810775604</v>
      </c>
      <c r="L60" s="9">
        <v>28.492891809474727</v>
      </c>
      <c r="M60" s="9">
        <v>26.938042502244837</v>
      </c>
      <c r="N60" s="9">
        <v>28.905399568034557</v>
      </c>
      <c r="O60" s="9">
        <v>28.107501145043805</v>
      </c>
      <c r="P60" s="9">
        <v>29.005921406782708</v>
      </c>
      <c r="Q60" s="9">
        <v>28.466573642355556</v>
      </c>
      <c r="R60" s="9">
        <v>30.578766596606346</v>
      </c>
      <c r="S60" s="9">
        <v>34.025068963848426</v>
      </c>
      <c r="T60" s="9">
        <v>30.472987138468827</v>
      </c>
      <c r="U60" s="9">
        <v>29.91480716371024</v>
      </c>
      <c r="V60" s="9">
        <v>31.645333614351376</v>
      </c>
      <c r="W60" s="9">
        <v>30.041853373164052</v>
      </c>
      <c r="X60" s="9">
        <v>29.171893207846864</v>
      </c>
      <c r="Y60" s="9">
        <v>29.159359289138315</v>
      </c>
      <c r="Z60" s="9">
        <v>28.344024346526119</v>
      </c>
      <c r="AA60" s="9">
        <v>29.889337756813887</v>
      </c>
      <c r="AB60" s="9">
        <v>28.672462965952509</v>
      </c>
      <c r="AC60" s="9">
        <v>31.367055480183353</v>
      </c>
      <c r="AD60" s="9">
        <v>34.396337543652386</v>
      </c>
      <c r="AE60" s="9">
        <v>41.242801859018279</v>
      </c>
      <c r="AF60" s="9">
        <v>40.678724928366762</v>
      </c>
      <c r="AG60" s="9">
        <v>44.399317157628175</v>
      </c>
      <c r="AH60" s="9">
        <v>38.395822674819918</v>
      </c>
      <c r="AI60" s="9">
        <v>42.011137796689653</v>
      </c>
      <c r="AJ60" s="9">
        <v>37.240354859933774</v>
      </c>
      <c r="AK60" s="9">
        <v>37.517986094760111</v>
      </c>
      <c r="AL60" s="9">
        <v>36.479141886171412</v>
      </c>
      <c r="AM60" s="9">
        <v>39.531953667837847</v>
      </c>
      <c r="AN60" s="9">
        <v>38.956219493765204</v>
      </c>
      <c r="AO60" s="9">
        <v>36.699538601845177</v>
      </c>
      <c r="AP60" s="9">
        <v>38.83503795894206</v>
      </c>
      <c r="AQ60" s="9">
        <v>38.879205873663651</v>
      </c>
      <c r="AR60" s="9">
        <v>36.772676559531604</v>
      </c>
      <c r="AS60" s="9">
        <v>37.746096069446864</v>
      </c>
      <c r="AT60" s="9">
        <v>37.11918759806909</v>
      </c>
      <c r="AU60" s="9">
        <v>32.283970975245516</v>
      </c>
      <c r="AV60" s="9">
        <v>32.261360540673422</v>
      </c>
      <c r="AW60" s="9">
        <v>32.13659433436321</v>
      </c>
      <c r="AX60" s="9">
        <v>33.253228528003696</v>
      </c>
      <c r="AY60" s="9">
        <v>29.48235498899319</v>
      </c>
      <c r="AZ60" s="9">
        <v>33.716479224864635</v>
      </c>
      <c r="BA60" s="9">
        <v>36.289884849669662</v>
      </c>
      <c r="BB60" s="9">
        <v>30.345370638493147</v>
      </c>
      <c r="BC60" s="9">
        <v>30.092347055222124</v>
      </c>
      <c r="BD60" s="9">
        <v>31.437760705608063</v>
      </c>
      <c r="BE60" s="9">
        <v>29.597298970934972</v>
      </c>
      <c r="BF60" s="9">
        <v>29.017200987328426</v>
      </c>
      <c r="BG60" s="9">
        <v>28.713597561934179</v>
      </c>
      <c r="BH60" s="9">
        <v>30.186440494778196</v>
      </c>
    </row>
    <row r="61" spans="3:60" x14ac:dyDescent="0.2">
      <c r="C61" s="9" t="s">
        <v>78</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0</v>
      </c>
      <c r="AF61" s="9">
        <v>7500</v>
      </c>
      <c r="AG61" s="9">
        <v>5798</v>
      </c>
      <c r="AH61" s="9">
        <v>4743</v>
      </c>
      <c r="AI61" s="9">
        <v>4357</v>
      </c>
      <c r="AJ61" s="9">
        <v>4355</v>
      </c>
      <c r="AK61" s="9">
        <v>4753</v>
      </c>
      <c r="AL61" s="9">
        <v>4423</v>
      </c>
      <c r="AM61" s="9">
        <v>4368</v>
      </c>
      <c r="AN61" s="9">
        <v>4805.6779000000006</v>
      </c>
      <c r="AO61" s="9">
        <v>5042.0502483999999</v>
      </c>
      <c r="AP61" s="9">
        <v>5863.605442</v>
      </c>
      <c r="AQ61" s="9">
        <v>5356.3493339999995</v>
      </c>
      <c r="AR61" s="9">
        <v>5056.5746289999988</v>
      </c>
      <c r="AS61" s="9">
        <v>5322.6330179999995</v>
      </c>
      <c r="AT61" s="9">
        <v>5058.7490580000003</v>
      </c>
      <c r="AU61" s="9">
        <v>4847.9809499999992</v>
      </c>
      <c r="AV61" s="9">
        <v>6113.2779081500003</v>
      </c>
      <c r="AW61" s="9">
        <v>6057.4434086200008</v>
      </c>
      <c r="AX61" s="9">
        <v>5695.6272062199996</v>
      </c>
      <c r="AY61" s="9">
        <v>6120.49215706</v>
      </c>
      <c r="AZ61" s="9">
        <v>6560.3499251100002</v>
      </c>
      <c r="BA61" s="9">
        <v>6942.5802421600001</v>
      </c>
      <c r="BB61" s="9">
        <v>7277.5122988399999</v>
      </c>
      <c r="BC61" s="9">
        <v>7666.7685355600006</v>
      </c>
      <c r="BD61" s="9" t="s">
        <v>0</v>
      </c>
      <c r="BE61" s="9" t="s">
        <v>0</v>
      </c>
      <c r="BF61" s="9" t="s">
        <v>0</v>
      </c>
      <c r="BG61" s="9" t="s">
        <v>0</v>
      </c>
      <c r="BH61" s="9" t="s">
        <v>0</v>
      </c>
    </row>
    <row r="62" spans="3:60" x14ac:dyDescent="0.2">
      <c r="C62" s="9" t="s">
        <v>79</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0</v>
      </c>
      <c r="AE62" s="9" t="s">
        <v>0</v>
      </c>
      <c r="AF62" s="9">
        <v>10869.805595073058</v>
      </c>
      <c r="AG62" s="9">
        <v>8099.8191299520677</v>
      </c>
      <c r="AH62" s="9">
        <v>6344.9276459155553</v>
      </c>
      <c r="AI62" s="9">
        <v>5646.1226298582442</v>
      </c>
      <c r="AJ62" s="9">
        <v>5555.2167098016926</v>
      </c>
      <c r="AK62" s="9">
        <v>5958.4755851677892</v>
      </c>
      <c r="AL62" s="9">
        <v>5423.2167986085833</v>
      </c>
      <c r="AM62" s="9">
        <v>5178.7432981379234</v>
      </c>
      <c r="AN62" s="9">
        <v>5479.9719015057608</v>
      </c>
      <c r="AO62" s="9">
        <v>5521.7913211568539</v>
      </c>
      <c r="AP62" s="9">
        <v>6075.8503154023365</v>
      </c>
      <c r="AQ62" s="9">
        <v>5399.9366303222105</v>
      </c>
      <c r="AR62" s="9">
        <v>5056.5746289999988</v>
      </c>
      <c r="AS62" s="9">
        <v>5235.9082996606485</v>
      </c>
      <c r="AT62" s="9">
        <v>4900.5114792136465</v>
      </c>
      <c r="AU62" s="9">
        <v>4659.7208111030968</v>
      </c>
      <c r="AV62" s="9">
        <v>5874.5525028221446</v>
      </c>
      <c r="AW62" s="9">
        <v>5819.4093667984416</v>
      </c>
      <c r="AX62" s="9">
        <v>5476.1143993710111</v>
      </c>
      <c r="AY62" s="9">
        <v>5819.7480260649509</v>
      </c>
      <c r="AZ62" s="9">
        <v>6098.5422433674539</v>
      </c>
      <c r="BA62" s="9">
        <v>6345.928624603398</v>
      </c>
      <c r="BB62" s="9">
        <v>6548.3276523731765</v>
      </c>
      <c r="BC62" s="9">
        <v>6782.8143490586535</v>
      </c>
      <c r="BD62" s="9" t="s">
        <v>0</v>
      </c>
      <c r="BE62" s="9" t="s">
        <v>0</v>
      </c>
      <c r="BF62" s="9" t="s">
        <v>0</v>
      </c>
      <c r="BG62" s="9" t="s">
        <v>0</v>
      </c>
      <c r="BH62" s="9" t="s">
        <v>0</v>
      </c>
    </row>
    <row r="63" spans="3:60" x14ac:dyDescent="0.2">
      <c r="C63" s="9" t="s">
        <v>80</v>
      </c>
      <c r="D63" s="9" t="s">
        <v>0</v>
      </c>
      <c r="E63" s="9" t="s">
        <v>0</v>
      </c>
      <c r="F63" s="9" t="s">
        <v>0</v>
      </c>
      <c r="G63" s="9" t="s">
        <v>0</v>
      </c>
      <c r="H63" s="9" t="s">
        <v>0</v>
      </c>
      <c r="I63" s="9" t="s">
        <v>0</v>
      </c>
      <c r="J63" s="9" t="s">
        <v>0</v>
      </c>
      <c r="K63" s="9" t="s">
        <v>0</v>
      </c>
      <c r="L63" s="9" t="s">
        <v>0</v>
      </c>
      <c r="M63" s="9" t="s">
        <v>0</v>
      </c>
      <c r="N63" s="9" t="s">
        <v>0</v>
      </c>
      <c r="O63" s="9" t="s">
        <v>0</v>
      </c>
      <c r="P63" s="9" t="s">
        <v>0</v>
      </c>
      <c r="Q63" s="9" t="s">
        <v>0</v>
      </c>
      <c r="R63" s="9" t="s">
        <v>0</v>
      </c>
      <c r="S63" s="9" t="s">
        <v>0</v>
      </c>
      <c r="T63" s="9" t="s">
        <v>0</v>
      </c>
      <c r="U63" s="9" t="s">
        <v>0</v>
      </c>
      <c r="V63" s="9" t="s">
        <v>0</v>
      </c>
      <c r="W63" s="9" t="s">
        <v>0</v>
      </c>
      <c r="X63" s="9" t="s">
        <v>0</v>
      </c>
      <c r="Y63" s="9" t="s">
        <v>0</v>
      </c>
      <c r="Z63" s="9" t="s">
        <v>0</v>
      </c>
      <c r="AA63" s="9" t="s">
        <v>0</v>
      </c>
      <c r="AB63" s="9" t="s">
        <v>0</v>
      </c>
      <c r="AC63" s="9" t="s">
        <v>0</v>
      </c>
      <c r="AD63" s="9" t="s">
        <v>0</v>
      </c>
      <c r="AE63" s="9" t="s">
        <v>0</v>
      </c>
      <c r="AF63" s="9">
        <v>1178.8745677459917</v>
      </c>
      <c r="AG63" s="9">
        <v>815.24184476940377</v>
      </c>
      <c r="AH63" s="9">
        <v>572.96448417492149</v>
      </c>
      <c r="AI63" s="9">
        <v>522.29681131623113</v>
      </c>
      <c r="AJ63" s="9">
        <v>553.22662601626018</v>
      </c>
      <c r="AK63" s="9">
        <v>708.87397464578669</v>
      </c>
      <c r="AL63" s="9">
        <v>733.01292674842557</v>
      </c>
      <c r="AM63" s="9">
        <v>734.24104891578418</v>
      </c>
      <c r="AN63" s="9">
        <v>823.17195957519709</v>
      </c>
      <c r="AO63" s="9">
        <v>939.80433334575946</v>
      </c>
      <c r="AP63" s="9">
        <v>1188.1672628166161</v>
      </c>
      <c r="AQ63" s="9">
        <v>1013.6921525359576</v>
      </c>
      <c r="AR63" s="9">
        <v>919.71164587122564</v>
      </c>
      <c r="AS63" s="9">
        <v>996.00168749999989</v>
      </c>
      <c r="AT63" s="9">
        <v>864.74342871794886</v>
      </c>
      <c r="AU63" s="9">
        <v>849.79540470043696</v>
      </c>
      <c r="AV63" s="9">
        <v>1063.5180905588929</v>
      </c>
      <c r="AW63" s="9">
        <v>883.22763607838169</v>
      </c>
      <c r="AX63" s="9">
        <v>836.85504485668594</v>
      </c>
      <c r="AY63" s="9">
        <v>924.01091710522201</v>
      </c>
      <c r="AZ63" s="9">
        <v>1057.0745655069829</v>
      </c>
      <c r="BA63" s="9">
        <v>1078.9948766189771</v>
      </c>
      <c r="BB63" s="9">
        <v>1146.2530349963947</v>
      </c>
      <c r="BC63" s="9">
        <v>1214.5968873003023</v>
      </c>
      <c r="BD63" s="9" t="s">
        <v>0</v>
      </c>
      <c r="BE63" s="9" t="s">
        <v>0</v>
      </c>
      <c r="BF63" s="9" t="s">
        <v>0</v>
      </c>
      <c r="BG63" s="9" t="s">
        <v>0</v>
      </c>
      <c r="BH63" s="9" t="s">
        <v>0</v>
      </c>
    </row>
    <row r="64" spans="3:60" x14ac:dyDescent="0.2">
      <c r="C64" s="9" t="s">
        <v>81</v>
      </c>
      <c r="D64" s="9" t="s">
        <v>0</v>
      </c>
      <c r="E64" s="9" t="s">
        <v>0</v>
      </c>
      <c r="F64" s="9" t="s">
        <v>0</v>
      </c>
      <c r="G64" s="9" t="s">
        <v>0</v>
      </c>
      <c r="H64" s="9" t="s">
        <v>0</v>
      </c>
      <c r="I64" s="9" t="s">
        <v>0</v>
      </c>
      <c r="J64" s="9" t="s">
        <v>0</v>
      </c>
      <c r="K64" s="9" t="s">
        <v>0</v>
      </c>
      <c r="L64" s="9" t="s">
        <v>0</v>
      </c>
      <c r="M64" s="9" t="s">
        <v>0</v>
      </c>
      <c r="N64" s="9" t="s">
        <v>0</v>
      </c>
      <c r="O64" s="9" t="s">
        <v>0</v>
      </c>
      <c r="P64" s="9" t="s">
        <v>0</v>
      </c>
      <c r="Q64" s="9" t="s">
        <v>0</v>
      </c>
      <c r="R64" s="9" t="s">
        <v>0</v>
      </c>
      <c r="S64" s="9" t="s">
        <v>0</v>
      </c>
      <c r="T64" s="9" t="s">
        <v>0</v>
      </c>
      <c r="U64" s="9" t="s">
        <v>0</v>
      </c>
      <c r="V64" s="9" t="s">
        <v>0</v>
      </c>
      <c r="W64" s="9" t="s">
        <v>0</v>
      </c>
      <c r="X64" s="9" t="s">
        <v>0</v>
      </c>
      <c r="Y64" s="9" t="s">
        <v>0</v>
      </c>
      <c r="Z64" s="9" t="s">
        <v>0</v>
      </c>
      <c r="AA64" s="9" t="s">
        <v>0</v>
      </c>
      <c r="AB64" s="9" t="s">
        <v>0</v>
      </c>
      <c r="AC64" s="9" t="s">
        <v>0</v>
      </c>
      <c r="AD64" s="9" t="s">
        <v>0</v>
      </c>
      <c r="AE64" s="9" t="s">
        <v>0</v>
      </c>
      <c r="AF64" s="9">
        <v>1977.0472162737462</v>
      </c>
      <c r="AG64" s="9">
        <v>1473.2301073030314</v>
      </c>
      <c r="AH64" s="9">
        <v>1154.0428602974819</v>
      </c>
      <c r="AI64" s="9">
        <v>1026.9411840411503</v>
      </c>
      <c r="AJ64" s="9">
        <v>1010.4068224448331</v>
      </c>
      <c r="AK64" s="9">
        <v>1083.7532894084738</v>
      </c>
      <c r="AL64" s="9">
        <v>986.39810814997873</v>
      </c>
      <c r="AM64" s="9">
        <v>941.93221137466776</v>
      </c>
      <c r="AN64" s="9">
        <v>996.72097153615141</v>
      </c>
      <c r="AO64" s="9">
        <v>1004.3272683079035</v>
      </c>
      <c r="AP64" s="9">
        <v>1105.1019125868199</v>
      </c>
      <c r="AQ64" s="9">
        <v>982.16381053514192</v>
      </c>
      <c r="AR64" s="9">
        <v>919.71164587122564</v>
      </c>
      <c r="AS64" s="9">
        <v>952.32962889426119</v>
      </c>
      <c r="AT64" s="9">
        <v>891.32620575002659</v>
      </c>
      <c r="AU64" s="9">
        <v>847.53015843999572</v>
      </c>
      <c r="AV64" s="9">
        <v>1068.4889965118487</v>
      </c>
      <c r="AW64" s="9">
        <v>1058.4593246268537</v>
      </c>
      <c r="AX64" s="9">
        <v>996.01935237741191</v>
      </c>
      <c r="AY64" s="9">
        <v>1058.5209214377867</v>
      </c>
      <c r="AZ64" s="9">
        <v>1109.2292185099043</v>
      </c>
      <c r="BA64" s="9">
        <v>1154.2249226270276</v>
      </c>
      <c r="BB64" s="9">
        <v>1191.038132479661</v>
      </c>
      <c r="BC64" s="9">
        <v>1233.6875862238364</v>
      </c>
      <c r="BD64" s="9" t="s">
        <v>0</v>
      </c>
      <c r="BE64" s="9" t="s">
        <v>0</v>
      </c>
      <c r="BF64" s="9" t="s">
        <v>0</v>
      </c>
      <c r="BG64" s="9" t="s">
        <v>0</v>
      </c>
      <c r="BH64" s="9" t="s">
        <v>0</v>
      </c>
    </row>
    <row r="65" spans="3:60" x14ac:dyDescent="0.2">
      <c r="C65" s="9" t="s">
        <v>83</v>
      </c>
      <c r="D65" s="9" t="s">
        <v>0</v>
      </c>
      <c r="E65" s="9" t="s">
        <v>0</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0</v>
      </c>
      <c r="X65" s="9" t="s">
        <v>0</v>
      </c>
      <c r="Y65" s="9" t="s">
        <v>0</v>
      </c>
      <c r="Z65" s="9" t="s">
        <v>0</v>
      </c>
      <c r="AA65" s="9" t="s">
        <v>0</v>
      </c>
      <c r="AB65" s="9" t="s">
        <v>0</v>
      </c>
      <c r="AC65" s="9" t="s">
        <v>0</v>
      </c>
      <c r="AD65" s="9" t="s">
        <v>0</v>
      </c>
      <c r="AE65" s="9" t="s">
        <v>0</v>
      </c>
      <c r="AF65" s="9">
        <v>4.3451222412569557</v>
      </c>
      <c r="AG65" s="9">
        <v>3.2684164773641222</v>
      </c>
      <c r="AH65" s="9">
        <v>2.4672095156886584</v>
      </c>
      <c r="AI65" s="9">
        <v>2.122213951753285</v>
      </c>
      <c r="AJ65" s="9">
        <v>1.9838267148724387</v>
      </c>
      <c r="AK65" s="9">
        <v>2.0153542942655225</v>
      </c>
      <c r="AL65" s="9">
        <v>1.7652120329751027</v>
      </c>
      <c r="AM65" s="9">
        <v>1.6191000428127413</v>
      </c>
      <c r="AN65" s="9">
        <v>1.633749107174121</v>
      </c>
      <c r="AO65" s="9">
        <v>1.5636014600083912</v>
      </c>
      <c r="AP65" s="9">
        <v>1.6861558959470582</v>
      </c>
      <c r="AQ65" s="9">
        <v>1.6164396930172005</v>
      </c>
      <c r="AR65" s="9">
        <v>1.5362845610313567</v>
      </c>
      <c r="AS65" s="9">
        <v>1.5961996307765387</v>
      </c>
      <c r="AT65" s="9">
        <v>1.5291314314214461</v>
      </c>
      <c r="AU65" s="9">
        <v>1.4611819133420476</v>
      </c>
      <c r="AV65" s="9">
        <v>1.8437384079878225</v>
      </c>
      <c r="AW65" s="9">
        <v>1.7836143884243449</v>
      </c>
      <c r="AX65" s="9">
        <v>1.6210735152644475</v>
      </c>
      <c r="AY65" s="9">
        <v>1.6738974380106073</v>
      </c>
      <c r="AZ65" s="9">
        <v>1.705805781257679</v>
      </c>
      <c r="BA65" s="9">
        <v>1.7272321445718266</v>
      </c>
      <c r="BB65" s="9">
        <v>1.7378959539605818</v>
      </c>
      <c r="BC65" s="9">
        <v>1.7596573529296653</v>
      </c>
      <c r="BD65" s="9" t="s">
        <v>0</v>
      </c>
      <c r="BE65" s="9" t="s">
        <v>0</v>
      </c>
      <c r="BF65" s="9" t="s">
        <v>0</v>
      </c>
      <c r="BG65" s="9" t="s">
        <v>0</v>
      </c>
      <c r="BH65" s="9" t="s">
        <v>0</v>
      </c>
    </row>
    <row r="66" spans="3:60" x14ac:dyDescent="0.2">
      <c r="C66" s="9" t="s">
        <v>82</v>
      </c>
      <c r="D66" s="9" t="s">
        <v>0</v>
      </c>
      <c r="E66" s="9" t="s">
        <v>0</v>
      </c>
      <c r="F66" s="9" t="s">
        <v>0</v>
      </c>
      <c r="G66" s="9" t="s">
        <v>0</v>
      </c>
      <c r="H66" s="9" t="s">
        <v>0</v>
      </c>
      <c r="I66" s="9" t="s">
        <v>0</v>
      </c>
      <c r="J66" s="9" t="s">
        <v>0</v>
      </c>
      <c r="K66" s="9" t="s">
        <v>0</v>
      </c>
      <c r="L66" s="9" t="s">
        <v>0</v>
      </c>
      <c r="M66" s="9" t="s">
        <v>0</v>
      </c>
      <c r="N66" s="9" t="s">
        <v>0</v>
      </c>
      <c r="O66" s="9" t="s">
        <v>0</v>
      </c>
      <c r="P66" s="9" t="s">
        <v>0</v>
      </c>
      <c r="Q66" s="9" t="s">
        <v>0</v>
      </c>
      <c r="R66" s="9" t="s">
        <v>0</v>
      </c>
      <c r="S66" s="9" t="s">
        <v>0</v>
      </c>
      <c r="T66" s="9" t="s">
        <v>0</v>
      </c>
      <c r="U66" s="9" t="s">
        <v>0</v>
      </c>
      <c r="V66" s="9" t="s">
        <v>0</v>
      </c>
      <c r="W66" s="9" t="s">
        <v>0</v>
      </c>
      <c r="X66" s="9" t="s">
        <v>0</v>
      </c>
      <c r="Y66" s="9" t="s">
        <v>0</v>
      </c>
      <c r="Z66" s="9" t="s">
        <v>0</v>
      </c>
      <c r="AA66" s="9" t="s">
        <v>0</v>
      </c>
      <c r="AB66" s="9" t="s">
        <v>0</v>
      </c>
      <c r="AC66" s="9" t="s">
        <v>0</v>
      </c>
      <c r="AD66" s="9" t="s">
        <v>0</v>
      </c>
      <c r="AE66" s="9" t="s">
        <v>0</v>
      </c>
      <c r="AF66" s="9" t="s">
        <v>0</v>
      </c>
      <c r="AG66" s="9">
        <v>-25.483311922124329</v>
      </c>
      <c r="AH66" s="9">
        <v>-21.665810753071678</v>
      </c>
      <c r="AI66" s="9">
        <v>-11.013601022025144</v>
      </c>
      <c r="AJ66" s="9">
        <v>-1.6100592568750849</v>
      </c>
      <c r="AK66" s="9">
        <v>7.2591025054806968</v>
      </c>
      <c r="AL66" s="9">
        <v>-8.9831497823303241</v>
      </c>
      <c r="AM66" s="9">
        <v>-4.5079057236543374</v>
      </c>
      <c r="AN66" s="9">
        <v>5.8166351569529873</v>
      </c>
      <c r="AO66" s="9">
        <v>0.76313200875359755</v>
      </c>
      <c r="AP66" s="9">
        <v>10.034044425449306</v>
      </c>
      <c r="AQ66" s="9">
        <v>-11.124594089598927</v>
      </c>
      <c r="AR66" s="9">
        <v>-6.3586301993644572</v>
      </c>
      <c r="AS66" s="9">
        <v>3.546544525065487</v>
      </c>
      <c r="AT66" s="9">
        <v>-6.4057046313958477</v>
      </c>
      <c r="AU66" s="9">
        <v>-4.9135823705730335</v>
      </c>
      <c r="AV66" s="9">
        <v>26.070911562434574</v>
      </c>
      <c r="AW66" s="9">
        <v>-0.93867806947358634</v>
      </c>
      <c r="AX66" s="9">
        <v>-5.8991376235883353</v>
      </c>
      <c r="AY66" s="9">
        <v>6.2751360112822008</v>
      </c>
      <c r="AZ66" s="9">
        <v>4.7904860494623724</v>
      </c>
      <c r="BA66" s="9">
        <v>4.0564838507922474</v>
      </c>
      <c r="BB66" s="9">
        <v>3.1894312045217532</v>
      </c>
      <c r="BC66" s="9">
        <v>3.5808638347608834</v>
      </c>
      <c r="BD66" s="9" t="s">
        <v>0</v>
      </c>
      <c r="BE66" s="9" t="s">
        <v>0</v>
      </c>
      <c r="BF66" s="9" t="s">
        <v>0</v>
      </c>
      <c r="BG66" s="9" t="s">
        <v>0</v>
      </c>
      <c r="BH66" s="9" t="s">
        <v>0</v>
      </c>
    </row>
    <row r="67" spans="3:60" x14ac:dyDescent="0.2">
      <c r="C67" s="9" t="s">
        <v>84</v>
      </c>
      <c r="D67" s="9" t="s">
        <v>0</v>
      </c>
      <c r="E67" s="9" t="s">
        <v>0</v>
      </c>
      <c r="F67" s="9" t="s">
        <v>0</v>
      </c>
      <c r="G67" s="9" t="s">
        <v>0</v>
      </c>
      <c r="H67" s="9" t="s">
        <v>0</v>
      </c>
      <c r="I67" s="9" t="s">
        <v>0</v>
      </c>
      <c r="J67" s="9" t="s">
        <v>0</v>
      </c>
      <c r="K67" s="9" t="s">
        <v>0</v>
      </c>
      <c r="L67" s="9" t="s">
        <v>0</v>
      </c>
      <c r="M67" s="9" t="s">
        <v>0</v>
      </c>
      <c r="N67" s="9" t="s">
        <v>0</v>
      </c>
      <c r="O67" s="9" t="s">
        <v>0</v>
      </c>
      <c r="P67" s="9" t="s">
        <v>0</v>
      </c>
      <c r="Q67" s="9" t="s">
        <v>0</v>
      </c>
      <c r="R67" s="9" t="s">
        <v>0</v>
      </c>
      <c r="S67" s="9" t="s">
        <v>0</v>
      </c>
      <c r="T67" s="9" t="s">
        <v>0</v>
      </c>
      <c r="U67" s="9" t="s">
        <v>0</v>
      </c>
      <c r="V67" s="9" t="s">
        <v>0</v>
      </c>
      <c r="W67" s="9" t="s">
        <v>0</v>
      </c>
      <c r="X67" s="9" t="s">
        <v>0</v>
      </c>
      <c r="Y67" s="9" t="s">
        <v>0</v>
      </c>
      <c r="Z67" s="9">
        <v>38088.213895962173</v>
      </c>
      <c r="AA67" s="9">
        <v>35041.10585667516</v>
      </c>
      <c r="AB67" s="9">
        <v>37108.58493997818</v>
      </c>
      <c r="AC67" s="9">
        <v>39561.513277555488</v>
      </c>
      <c r="AD67" s="9">
        <v>41885.230993088408</v>
      </c>
      <c r="AE67" s="9">
        <v>44668.715896689733</v>
      </c>
      <c r="AF67" s="9">
        <v>45500.381957075318</v>
      </c>
      <c r="AG67" s="9">
        <v>45074.736267733737</v>
      </c>
      <c r="AH67" s="9">
        <v>46775.22735540197</v>
      </c>
      <c r="AI67" s="9">
        <v>48390.087304474364</v>
      </c>
      <c r="AJ67" s="9">
        <v>50932.211713350312</v>
      </c>
      <c r="AK67" s="9">
        <v>53774.827209894516</v>
      </c>
      <c r="AL67" s="9">
        <v>55879.865405602031</v>
      </c>
      <c r="AM67" s="9">
        <v>58176.282284467081</v>
      </c>
      <c r="AN67" s="9">
        <v>61008.202982902891</v>
      </c>
      <c r="AO67" s="9">
        <v>64231.666060385607</v>
      </c>
      <c r="AP67" s="9">
        <v>65539.723535831217</v>
      </c>
      <c r="AQ67" s="9">
        <v>60760.931247726461</v>
      </c>
      <c r="AR67" s="9">
        <v>59865.969443433969</v>
      </c>
      <c r="AS67" s="9">
        <v>59662.313568570382</v>
      </c>
      <c r="AT67" s="9">
        <v>58289.705347399075</v>
      </c>
      <c r="AU67" s="9">
        <v>58003.05565660241</v>
      </c>
      <c r="AV67" s="9">
        <v>57952.309930883966</v>
      </c>
      <c r="AW67" s="9">
        <v>59343.506729719906</v>
      </c>
      <c r="AX67" s="9">
        <v>61441.960712986554</v>
      </c>
      <c r="AY67" s="9">
        <v>63236.904328846875</v>
      </c>
      <c r="AZ67" s="9">
        <v>65026.7006184067</v>
      </c>
      <c r="BA67" s="9">
        <v>66825.118224809034</v>
      </c>
      <c r="BB67" s="9">
        <v>68533.33939614406</v>
      </c>
      <c r="BC67" s="9">
        <v>70109.534914275311</v>
      </c>
      <c r="BD67" s="9">
        <v>71651.91433930042</v>
      </c>
      <c r="BE67" s="9">
        <v>73156.639087677584</v>
      </c>
      <c r="BF67" s="9">
        <v>74619.859077231245</v>
      </c>
      <c r="BG67" s="9" t="s">
        <v>0</v>
      </c>
      <c r="BH67" s="9" t="s">
        <v>0</v>
      </c>
    </row>
    <row r="68" spans="3:60" x14ac:dyDescent="0.2">
      <c r="C68" s="9" t="s">
        <v>85</v>
      </c>
      <c r="D68" s="9" t="s">
        <v>0</v>
      </c>
      <c r="E68" s="9" t="s">
        <v>0</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0</v>
      </c>
      <c r="X68" s="9" t="s">
        <v>0</v>
      </c>
      <c r="Y68" s="9" t="s">
        <v>0</v>
      </c>
      <c r="Z68" s="9">
        <v>8636.6852747615485</v>
      </c>
      <c r="AA68" s="9">
        <v>7903.1733615247495</v>
      </c>
      <c r="AB68" s="9">
        <v>8276.7093394724816</v>
      </c>
      <c r="AC68" s="9">
        <v>8884.9167188951051</v>
      </c>
      <c r="AD68" s="9">
        <v>9725.665303607755</v>
      </c>
      <c r="AE68" s="9">
        <v>10488.864130831555</v>
      </c>
      <c r="AF68" s="9">
        <v>10772.686841113748</v>
      </c>
      <c r="AG68" s="9">
        <v>10187.163819984753</v>
      </c>
      <c r="AH68" s="9">
        <v>10569.096441073641</v>
      </c>
      <c r="AI68" s="9">
        <v>11253.770391049644</v>
      </c>
      <c r="AJ68" s="9">
        <v>11831.245795676617</v>
      </c>
      <c r="AK68" s="9">
        <v>12491.249061531827</v>
      </c>
      <c r="AL68" s="9">
        <v>12969.168074046524</v>
      </c>
      <c r="AM68" s="9">
        <v>13492.749279157977</v>
      </c>
      <c r="AN68" s="9">
        <v>14145.156858644634</v>
      </c>
      <c r="AO68" s="9">
        <v>14883.324542224074</v>
      </c>
      <c r="AP68" s="9">
        <v>15196.700844895431</v>
      </c>
      <c r="AQ68" s="9">
        <v>14106.566382433106</v>
      </c>
      <c r="AR68" s="9">
        <v>13935.378841899261</v>
      </c>
      <c r="AS68" s="9">
        <v>13918.49239331639</v>
      </c>
      <c r="AT68" s="9">
        <v>13655.973926633402</v>
      </c>
      <c r="AU68" s="9">
        <v>13623.895913422921</v>
      </c>
      <c r="AV68" s="9">
        <v>13669.609607473514</v>
      </c>
      <c r="AW68" s="9">
        <v>14124.429184411187</v>
      </c>
      <c r="AX68" s="9">
        <v>14729.938342643911</v>
      </c>
      <c r="AY68" s="9">
        <v>15264.438279998569</v>
      </c>
      <c r="AZ68" s="9">
        <v>15788.038798932948</v>
      </c>
      <c r="BA68" s="9">
        <v>16307.854215925865</v>
      </c>
      <c r="BB68" s="9">
        <v>16808.765982300778</v>
      </c>
      <c r="BC68" s="9">
        <v>17315.357544036353</v>
      </c>
      <c r="BD68" s="9">
        <v>17820.659417414532</v>
      </c>
      <c r="BE68" s="9">
        <v>18323.682760415802</v>
      </c>
      <c r="BF68" s="9">
        <v>18785.646792932857</v>
      </c>
      <c r="BG68" s="9" t="s">
        <v>0</v>
      </c>
      <c r="BH68" s="9" t="s">
        <v>0</v>
      </c>
    </row>
    <row r="69" spans="3:60" x14ac:dyDescent="0.2">
      <c r="C69" s="9" t="s">
        <v>86</v>
      </c>
      <c r="D69" s="9" t="s">
        <v>0</v>
      </c>
      <c r="E69" s="9" t="s">
        <v>0</v>
      </c>
      <c r="F69" s="9" t="s">
        <v>0</v>
      </c>
      <c r="G69" s="9" t="s">
        <v>0</v>
      </c>
      <c r="H69" s="9" t="s">
        <v>0</v>
      </c>
      <c r="I69" s="9" t="s">
        <v>0</v>
      </c>
      <c r="J69" s="9" t="s">
        <v>0</v>
      </c>
      <c r="K69" s="9" t="s">
        <v>0</v>
      </c>
      <c r="L69" s="9" t="s">
        <v>0</v>
      </c>
      <c r="M69" s="9" t="s">
        <v>0</v>
      </c>
      <c r="N69" s="9" t="s">
        <v>0</v>
      </c>
      <c r="O69" s="9" t="s">
        <v>0</v>
      </c>
      <c r="P69" s="9" t="s">
        <v>0</v>
      </c>
      <c r="Q69" s="9" t="s">
        <v>0</v>
      </c>
      <c r="R69" s="9" t="s">
        <v>0</v>
      </c>
      <c r="S69" s="9" t="s">
        <v>0</v>
      </c>
      <c r="T69" s="9" t="s">
        <v>0</v>
      </c>
      <c r="U69" s="9" t="s">
        <v>0</v>
      </c>
      <c r="V69" s="9" t="s">
        <v>0</v>
      </c>
      <c r="W69" s="9" t="s">
        <v>0</v>
      </c>
      <c r="X69" s="9" t="s">
        <v>0</v>
      </c>
      <c r="Y69" s="9" t="s">
        <v>0</v>
      </c>
      <c r="Z69" s="9" t="s">
        <v>0</v>
      </c>
      <c r="AA69" s="9" t="s">
        <v>0</v>
      </c>
      <c r="AB69" s="9" t="s">
        <v>0</v>
      </c>
      <c r="AC69" s="9" t="s">
        <v>0</v>
      </c>
      <c r="AD69" s="9" t="s">
        <v>0</v>
      </c>
      <c r="AE69" s="9" t="s">
        <v>0</v>
      </c>
      <c r="AF69" s="9">
        <v>468.08641191419474</v>
      </c>
      <c r="AG69" s="9">
        <v>332.95894086845806</v>
      </c>
      <c r="AH69" s="9">
        <v>260.76175311648024</v>
      </c>
      <c r="AI69" s="9">
        <v>238.82908533713584</v>
      </c>
      <c r="AJ69" s="9">
        <v>234.71141479685497</v>
      </c>
      <c r="AK69" s="9">
        <v>251.74292436898347</v>
      </c>
      <c r="AL69" s="9">
        <v>228.9333154198346</v>
      </c>
      <c r="AM69" s="9">
        <v>218.4611093554627</v>
      </c>
      <c r="AN69" s="9">
        <v>231.09637388648565</v>
      </c>
      <c r="AO69" s="9">
        <v>232.71587984000286</v>
      </c>
      <c r="AP69" s="9">
        <v>256.24006728564075</v>
      </c>
      <c r="AQ69" s="9">
        <v>228.0241383274693</v>
      </c>
      <c r="AR69" s="9">
        <v>214.08707366932859</v>
      </c>
      <c r="AS69" s="9">
        <v>222.16692419177687</v>
      </c>
      <c r="AT69" s="9">
        <v>208.8177895788688</v>
      </c>
      <c r="AU69" s="9">
        <v>199.06990297948207</v>
      </c>
      <c r="AV69" s="9">
        <v>252.03184255498263</v>
      </c>
      <c r="AW69" s="9">
        <v>251.92535121596529</v>
      </c>
      <c r="AX69" s="9">
        <v>238.78312928738333</v>
      </c>
      <c r="AY69" s="9">
        <v>255.51104129560645</v>
      </c>
      <c r="AZ69" s="9">
        <v>269.31327857940363</v>
      </c>
      <c r="BA69" s="9">
        <v>281.67450010738338</v>
      </c>
      <c r="BB69" s="9">
        <v>292.11886391710783</v>
      </c>
      <c r="BC69" s="9">
        <v>304.69096220969715</v>
      </c>
      <c r="BD69" s="9" t="s">
        <v>0</v>
      </c>
      <c r="BE69" s="9" t="s">
        <v>0</v>
      </c>
      <c r="BF69" s="9" t="s">
        <v>0</v>
      </c>
      <c r="BG69" s="9" t="s">
        <v>0</v>
      </c>
      <c r="BH69" s="9" t="s">
        <v>0</v>
      </c>
    </row>
    <row r="70" spans="3:60" x14ac:dyDescent="0.2">
      <c r="C70" s="9" t="s">
        <v>87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v>105000</v>
      </c>
      <c r="AC70" s="9">
        <v>105000</v>
      </c>
      <c r="AD70" s="9">
        <v>64700</v>
      </c>
      <c r="AE70" s="9">
        <v>58000</v>
      </c>
      <c r="AF70" s="9">
        <v>56180</v>
      </c>
      <c r="AG70" s="9">
        <v>61000</v>
      </c>
      <c r="AH70" s="9">
        <v>63504</v>
      </c>
      <c r="AI70" s="9">
        <v>45300</v>
      </c>
      <c r="AJ70" s="9">
        <v>53968</v>
      </c>
      <c r="AK70" s="9">
        <v>29143</v>
      </c>
      <c r="AL70" s="9">
        <v>28886</v>
      </c>
      <c r="AM70" s="9">
        <v>24147</v>
      </c>
      <c r="AN70" s="9">
        <v>21631</v>
      </c>
      <c r="AO70" s="9">
        <v>17980</v>
      </c>
      <c r="AP70" s="9">
        <v>17378</v>
      </c>
      <c r="AQ70" s="9">
        <v>16226</v>
      </c>
      <c r="AR70" s="9">
        <v>16266</v>
      </c>
      <c r="AS70" s="9">
        <v>16168</v>
      </c>
      <c r="AT70" s="9">
        <v>15890</v>
      </c>
      <c r="AU70" s="9">
        <v>15781</v>
      </c>
      <c r="AV70" s="9">
        <v>15380</v>
      </c>
      <c r="AW70" s="9">
        <v>15143</v>
      </c>
      <c r="AX70" s="9">
        <v>14844</v>
      </c>
      <c r="AY70" s="9">
        <v>14862</v>
      </c>
      <c r="AZ70" s="9">
        <v>15200</v>
      </c>
      <c r="BA70" s="9">
        <v>15200</v>
      </c>
      <c r="BB70" s="9">
        <v>15200</v>
      </c>
      <c r="BC70" s="9">
        <v>15200</v>
      </c>
      <c r="BD70" s="9">
        <v>15200</v>
      </c>
      <c r="BE70" s="9">
        <v>15200</v>
      </c>
      <c r="BF70" s="9" t="s">
        <v>0</v>
      </c>
      <c r="BG70" s="9" t="s">
        <v>0</v>
      </c>
      <c r="BH70" s="9" t="s">
        <v>0</v>
      </c>
    </row>
    <row r="71" spans="3:60" x14ac:dyDescent="0.2">
      <c r="C71" s="9" t="s">
        <v>88</v>
      </c>
      <c r="D71" s="9" t="s">
        <v>0</v>
      </c>
      <c r="E71" s="9" t="s">
        <v>0</v>
      </c>
      <c r="F71" s="9" t="s">
        <v>0</v>
      </c>
      <c r="G71" s="9" t="s">
        <v>0</v>
      </c>
      <c r="H71" s="9" t="s">
        <v>0</v>
      </c>
      <c r="I71" s="9" t="s">
        <v>0</v>
      </c>
      <c r="J71" s="9" t="s">
        <v>0</v>
      </c>
      <c r="K71" s="9" t="s">
        <v>0</v>
      </c>
      <c r="L71" s="9" t="s">
        <v>0</v>
      </c>
      <c r="M71" s="9" t="s">
        <v>0</v>
      </c>
      <c r="N71" s="9" t="s">
        <v>0</v>
      </c>
      <c r="O71" s="9" t="s">
        <v>0</v>
      </c>
      <c r="P71" s="9" t="s">
        <v>0</v>
      </c>
      <c r="Q71" s="9" t="s">
        <v>0</v>
      </c>
      <c r="R71" s="9" t="s">
        <v>0</v>
      </c>
      <c r="S71" s="9" t="s">
        <v>0</v>
      </c>
      <c r="T71" s="9" t="s">
        <v>0</v>
      </c>
      <c r="U71" s="9" t="s">
        <v>0</v>
      </c>
      <c r="V71" s="9" t="s">
        <v>0</v>
      </c>
      <c r="W71" s="9" t="s">
        <v>0</v>
      </c>
      <c r="X71" s="9" t="s">
        <v>0</v>
      </c>
      <c r="Y71" s="9" t="s">
        <v>0</v>
      </c>
      <c r="Z71" s="9" t="s">
        <v>0</v>
      </c>
      <c r="AA71" s="9" t="s">
        <v>0</v>
      </c>
      <c r="AB71" s="9" t="s">
        <v>0</v>
      </c>
      <c r="AC71" s="9" t="s">
        <v>0</v>
      </c>
      <c r="AD71" s="9" t="s">
        <v>0</v>
      </c>
      <c r="AE71" s="9" t="s">
        <v>0</v>
      </c>
      <c r="AF71" s="9" t="s">
        <v>0</v>
      </c>
      <c r="AG71" s="9">
        <v>6.0193170058640915</v>
      </c>
      <c r="AH71" s="9">
        <v>2.3824583596879614</v>
      </c>
      <c r="AI71" s="9">
        <v>3.4427358274041771</v>
      </c>
      <c r="AJ71" s="9">
        <v>7.3019517795637201</v>
      </c>
      <c r="AK71" s="9">
        <v>4.7338523038081215</v>
      </c>
      <c r="AL71" s="9">
        <v>4.1148541713768934</v>
      </c>
      <c r="AM71" s="9">
        <v>3.3424908424908426</v>
      </c>
      <c r="AN71" s="9">
        <v>5.2874954436709123</v>
      </c>
      <c r="AO71" s="9">
        <v>10.85711708592579</v>
      </c>
      <c r="AP71" s="9">
        <v>15.931240671633176</v>
      </c>
      <c r="AQ71" s="9">
        <v>10.212806949084626</v>
      </c>
      <c r="AR71" s="9">
        <v>8.1223480939946811</v>
      </c>
      <c r="AS71" s="9">
        <v>15.791923436341635</v>
      </c>
      <c r="AT71" s="9">
        <v>14.71738495948142</v>
      </c>
      <c r="AU71" s="9">
        <v>10.719556622845229</v>
      </c>
      <c r="AV71" s="9">
        <v>5.5586028004219123</v>
      </c>
      <c r="AW71" s="9">
        <v>8.0111094609557956</v>
      </c>
      <c r="AX71" s="9">
        <v>7.5125181722343317</v>
      </c>
      <c r="AY71" s="9">
        <v>5.6878529050713293</v>
      </c>
      <c r="AZ71" s="9">
        <v>9.4519671370975367</v>
      </c>
      <c r="BA71" s="9">
        <v>11.635067177108816</v>
      </c>
      <c r="BB71" s="9">
        <v>13.80032734757568</v>
      </c>
      <c r="BC71" s="9">
        <v>16.276290985076056</v>
      </c>
      <c r="BD71" s="9" t="s">
        <v>0</v>
      </c>
      <c r="BE71" s="9" t="s">
        <v>0</v>
      </c>
      <c r="BF71" s="9" t="s">
        <v>0</v>
      </c>
      <c r="BG71" s="9" t="s">
        <v>0</v>
      </c>
      <c r="BH71" s="9" t="s">
        <v>0</v>
      </c>
    </row>
    <row r="72" spans="3:60" x14ac:dyDescent="0.2">
      <c r="C72" s="9" t="s">
        <v>89</v>
      </c>
      <c r="D72" s="9" t="s">
        <v>0</v>
      </c>
      <c r="E72" s="9" t="s">
        <v>0</v>
      </c>
      <c r="F72" s="9" t="s">
        <v>0</v>
      </c>
      <c r="G72" s="9" t="s">
        <v>0</v>
      </c>
      <c r="H72" s="9" t="s">
        <v>0</v>
      </c>
      <c r="I72" s="9" t="s">
        <v>0</v>
      </c>
      <c r="J72" s="9" t="s">
        <v>0</v>
      </c>
      <c r="K72" s="9" t="s">
        <v>0</v>
      </c>
      <c r="L72" s="9" t="s">
        <v>0</v>
      </c>
      <c r="M72" s="9" t="s">
        <v>0</v>
      </c>
      <c r="N72" s="9" t="s">
        <v>0</v>
      </c>
      <c r="O72" s="9" t="s">
        <v>0</v>
      </c>
      <c r="P72" s="9" t="s">
        <v>0</v>
      </c>
      <c r="Q72" s="9" t="s">
        <v>0</v>
      </c>
      <c r="R72" s="9" t="s">
        <v>0</v>
      </c>
      <c r="S72" s="9" t="s">
        <v>0</v>
      </c>
      <c r="T72" s="9" t="s">
        <v>0</v>
      </c>
      <c r="U72" s="9" t="s">
        <v>0</v>
      </c>
      <c r="V72" s="9" t="s">
        <v>0</v>
      </c>
      <c r="W72" s="9" t="s">
        <v>0</v>
      </c>
      <c r="X72" s="9" t="s">
        <v>0</v>
      </c>
      <c r="Y72" s="9" t="s">
        <v>0</v>
      </c>
      <c r="Z72" s="9" t="s">
        <v>0</v>
      </c>
      <c r="AA72" s="9" t="s">
        <v>0</v>
      </c>
      <c r="AB72" s="9" t="s">
        <v>0</v>
      </c>
      <c r="AC72" s="9" t="s">
        <v>0</v>
      </c>
      <c r="AD72" s="9" t="s">
        <v>0</v>
      </c>
      <c r="AE72" s="9" t="s">
        <v>0</v>
      </c>
      <c r="AF72" s="9" t="s">
        <v>0</v>
      </c>
      <c r="AG72" s="9">
        <v>71.127975163849598</v>
      </c>
      <c r="AH72" s="9">
        <v>76.027830487033526</v>
      </c>
      <c r="AI72" s="9">
        <v>74.8680284599495</v>
      </c>
      <c r="AJ72" s="9">
        <v>71.435132032146953</v>
      </c>
      <c r="AK72" s="9">
        <v>81.800967809804334</v>
      </c>
      <c r="AL72" s="9">
        <v>82.658828849197377</v>
      </c>
      <c r="AM72" s="9">
        <v>80.654761904761898</v>
      </c>
      <c r="AN72" s="9">
        <v>74.329022342508637</v>
      </c>
      <c r="AO72" s="9">
        <v>65.577093831011183</v>
      </c>
      <c r="AP72" s="9">
        <v>62.219938587061577</v>
      </c>
      <c r="AQ72" s="9">
        <v>72.416440379988117</v>
      </c>
      <c r="AR72" s="9">
        <v>71.555959527399693</v>
      </c>
      <c r="AS72" s="9">
        <v>67.172073443895655</v>
      </c>
      <c r="AT72" s="9">
        <v>68.134614772978907</v>
      </c>
      <c r="AU72" s="9">
        <v>68.061048754739858</v>
      </c>
      <c r="AV72" s="9">
        <v>76.549676267149579</v>
      </c>
      <c r="AW72" s="9">
        <v>72.275693451297201</v>
      </c>
      <c r="AX72" s="9">
        <v>75.395632957163897</v>
      </c>
      <c r="AY72" s="9">
        <v>71.724781813440131</v>
      </c>
      <c r="AZ72" s="9">
        <v>71.302820968373368</v>
      </c>
      <c r="BA72" s="9">
        <v>68.488680377436225</v>
      </c>
      <c r="BB72" s="9">
        <v>66.735641240676898</v>
      </c>
      <c r="BC72" s="9">
        <v>63.87845121819997</v>
      </c>
      <c r="BD72" s="9" t="s">
        <v>0</v>
      </c>
      <c r="BE72" s="9" t="s">
        <v>0</v>
      </c>
      <c r="BF72" s="9" t="s">
        <v>0</v>
      </c>
      <c r="BG72" s="9" t="s">
        <v>0</v>
      </c>
      <c r="BH72" s="9" t="s">
        <v>0</v>
      </c>
    </row>
    <row r="73" spans="3:60" x14ac:dyDescent="0.2">
      <c r="C73" s="9" t="s">
        <v>90</v>
      </c>
      <c r="D73" s="9" t="s">
        <v>0</v>
      </c>
      <c r="E73" s="9" t="s">
        <v>0</v>
      </c>
      <c r="F73" s="9" t="s">
        <v>0</v>
      </c>
      <c r="G73" s="9" t="s">
        <v>0</v>
      </c>
      <c r="H73" s="9" t="s">
        <v>0</v>
      </c>
      <c r="I73" s="9" t="s">
        <v>0</v>
      </c>
      <c r="J73" s="9" t="s">
        <v>0</v>
      </c>
      <c r="K73" s="9" t="s">
        <v>0</v>
      </c>
      <c r="L73" s="9" t="s">
        <v>0</v>
      </c>
      <c r="M73" s="9" t="s">
        <v>0</v>
      </c>
      <c r="N73" s="9" t="s">
        <v>0</v>
      </c>
      <c r="O73" s="9" t="s">
        <v>0</v>
      </c>
      <c r="P73" s="9" t="s">
        <v>0</v>
      </c>
      <c r="Q73" s="9" t="s">
        <v>0</v>
      </c>
      <c r="R73" s="9" t="s">
        <v>0</v>
      </c>
      <c r="S73" s="9" t="s">
        <v>0</v>
      </c>
      <c r="T73" s="9" t="s">
        <v>0</v>
      </c>
      <c r="U73" s="9" t="s">
        <v>0</v>
      </c>
      <c r="V73" s="9" t="s">
        <v>0</v>
      </c>
      <c r="W73" s="9" t="s">
        <v>0</v>
      </c>
      <c r="X73" s="9" t="s">
        <v>0</v>
      </c>
      <c r="Y73" s="9" t="s">
        <v>0</v>
      </c>
      <c r="Z73" s="9" t="s">
        <v>0</v>
      </c>
      <c r="AA73" s="9" t="s">
        <v>0</v>
      </c>
      <c r="AB73" s="9" t="s">
        <v>0</v>
      </c>
      <c r="AC73" s="9" t="s">
        <v>0</v>
      </c>
      <c r="AD73" s="9" t="s">
        <v>0</v>
      </c>
      <c r="AE73" s="9" t="s">
        <v>0</v>
      </c>
      <c r="AF73" s="9" t="s">
        <v>0</v>
      </c>
      <c r="AG73" s="9">
        <v>2.2249051397033459</v>
      </c>
      <c r="AH73" s="9">
        <v>1.686696183849884</v>
      </c>
      <c r="AI73" s="9">
        <v>0.13770943309616709</v>
      </c>
      <c r="AJ73" s="9">
        <v>0.32146957520091851</v>
      </c>
      <c r="AK73" s="9">
        <v>0.1683147485798443</v>
      </c>
      <c r="AL73" s="9">
        <v>0.18087271082975356</v>
      </c>
      <c r="AM73" s="9">
        <v>1.5109890109890109</v>
      </c>
      <c r="AN73" s="9">
        <v>1.7999541750394881</v>
      </c>
      <c r="AO73" s="9">
        <v>1.4052599539737662</v>
      </c>
      <c r="AP73" s="9">
        <v>1.7082604890590114</v>
      </c>
      <c r="AQ73" s="9">
        <v>1.5391585174754399</v>
      </c>
      <c r="AR73" s="9">
        <v>1.4157659137359093</v>
      </c>
      <c r="AS73" s="9">
        <v>0.71073846105991301</v>
      </c>
      <c r="AT73" s="9">
        <v>0.5676807185085716</v>
      </c>
      <c r="AU73" s="9">
        <v>1.2097819815071675</v>
      </c>
      <c r="AV73" s="9">
        <v>1.2373860821729212</v>
      </c>
      <c r="AW73" s="9">
        <v>1.9827094022717642</v>
      </c>
      <c r="AX73" s="9">
        <v>1.2636918004640187</v>
      </c>
      <c r="AY73" s="9">
        <v>3.5924101080070145</v>
      </c>
      <c r="AZ73" s="9">
        <v>1.0743725686068215</v>
      </c>
      <c r="BA73" s="9">
        <v>2.304865545928712</v>
      </c>
      <c r="BB73" s="9">
        <v>1.8930969037587186</v>
      </c>
      <c r="BC73" s="9">
        <v>2.0308425809104884</v>
      </c>
      <c r="BD73" s="9" t="s">
        <v>0</v>
      </c>
      <c r="BE73" s="9" t="s">
        <v>0</v>
      </c>
      <c r="BF73" s="9" t="s">
        <v>0</v>
      </c>
      <c r="BG73" s="9" t="s">
        <v>0</v>
      </c>
      <c r="BH73" s="9" t="s">
        <v>0</v>
      </c>
    </row>
    <row r="74" spans="3:60" x14ac:dyDescent="0.2">
      <c r="C74" s="9" t="s">
        <v>91</v>
      </c>
      <c r="D74" s="9" t="s">
        <v>0</v>
      </c>
      <c r="E74" s="9" t="s">
        <v>0</v>
      </c>
      <c r="F74" s="9" t="s">
        <v>0</v>
      </c>
      <c r="G74" s="9" t="s">
        <v>0</v>
      </c>
      <c r="H74" s="9" t="s">
        <v>0</v>
      </c>
      <c r="I74" s="9" t="s">
        <v>0</v>
      </c>
      <c r="J74" s="9" t="s">
        <v>0</v>
      </c>
      <c r="K74" s="9" t="s">
        <v>0</v>
      </c>
      <c r="L74" s="9" t="s">
        <v>0</v>
      </c>
      <c r="M74" s="9" t="s">
        <v>0</v>
      </c>
      <c r="N74" s="9" t="s">
        <v>0</v>
      </c>
      <c r="O74" s="9" t="s">
        <v>0</v>
      </c>
      <c r="P74" s="9" t="s">
        <v>0</v>
      </c>
      <c r="Q74" s="9" t="s">
        <v>0</v>
      </c>
      <c r="R74" s="9" t="s">
        <v>0</v>
      </c>
      <c r="S74" s="9" t="s">
        <v>0</v>
      </c>
      <c r="T74" s="9" t="s">
        <v>0</v>
      </c>
      <c r="U74" s="9" t="s">
        <v>0</v>
      </c>
      <c r="V74" s="9" t="s">
        <v>0</v>
      </c>
      <c r="W74" s="9" t="s">
        <v>0</v>
      </c>
      <c r="X74" s="9" t="s">
        <v>0</v>
      </c>
      <c r="Y74" s="9" t="s">
        <v>0</v>
      </c>
      <c r="Z74" s="9" t="s">
        <v>0</v>
      </c>
      <c r="AA74" s="9" t="s">
        <v>0</v>
      </c>
      <c r="AB74" s="9" t="s">
        <v>0</v>
      </c>
      <c r="AC74" s="9" t="s">
        <v>0</v>
      </c>
      <c r="AD74" s="9" t="s">
        <v>0</v>
      </c>
      <c r="AE74" s="9" t="s">
        <v>0</v>
      </c>
      <c r="AF74" s="9" t="s">
        <v>0</v>
      </c>
      <c r="AG74" s="9">
        <v>20.627802690582961</v>
      </c>
      <c r="AH74" s="9">
        <v>19.903014969428632</v>
      </c>
      <c r="AI74" s="9">
        <v>21.551526279550149</v>
      </c>
      <c r="AJ74" s="9">
        <v>20.941446613088406</v>
      </c>
      <c r="AK74" s="9">
        <v>13.2968651378077</v>
      </c>
      <c r="AL74" s="9">
        <v>13.045444268595976</v>
      </c>
      <c r="AM74" s="9">
        <v>14.491758241758241</v>
      </c>
      <c r="AN74" s="9">
        <v>18.583528038780958</v>
      </c>
      <c r="AO74" s="9">
        <v>22.160529129089273</v>
      </c>
      <c r="AP74" s="9">
        <v>20.140560252246253</v>
      </c>
      <c r="AQ74" s="9">
        <v>15.831594153451832</v>
      </c>
      <c r="AR74" s="9">
        <v>18.905926464869747</v>
      </c>
      <c r="AS74" s="9">
        <v>16.325264658702796</v>
      </c>
      <c r="AT74" s="9">
        <v>16.580319549031088</v>
      </c>
      <c r="AU74" s="9">
        <v>20.009612640907761</v>
      </c>
      <c r="AV74" s="9">
        <v>16.654334850255566</v>
      </c>
      <c r="AW74" s="9">
        <v>17.730487685475222</v>
      </c>
      <c r="AX74" s="9">
        <v>15.828157070137745</v>
      </c>
      <c r="AY74" s="9">
        <v>18.994955173481536</v>
      </c>
      <c r="AZ74" s="9">
        <v>18.170839325922273</v>
      </c>
      <c r="BA74" s="9">
        <v>17.571386899526253</v>
      </c>
      <c r="BB74" s="9">
        <v>17.570934507988714</v>
      </c>
      <c r="BC74" s="9">
        <v>17.814415215813469</v>
      </c>
      <c r="BD74" s="9" t="s">
        <v>0</v>
      </c>
      <c r="BE74" s="9" t="s">
        <v>0</v>
      </c>
      <c r="BF74" s="9" t="s">
        <v>0</v>
      </c>
      <c r="BG74" s="9" t="s">
        <v>0</v>
      </c>
      <c r="BH74" s="9" t="s">
        <v>0</v>
      </c>
    </row>
    <row r="75" spans="3:60" x14ac:dyDescent="0.2">
      <c r="C75" s="9" t="s">
        <v>93</v>
      </c>
      <c r="D75" s="9" t="s">
        <v>0</v>
      </c>
      <c r="E75" s="9" t="s">
        <v>0</v>
      </c>
      <c r="F75" s="9" t="s">
        <v>0</v>
      </c>
      <c r="G75" s="9" t="s">
        <v>0</v>
      </c>
      <c r="H75" s="9" t="s">
        <v>0</v>
      </c>
      <c r="I75" s="9" t="s">
        <v>0</v>
      </c>
      <c r="J75" s="9" t="s">
        <v>0</v>
      </c>
      <c r="K75" s="9" t="s">
        <v>0</v>
      </c>
      <c r="L75" s="9" t="s">
        <v>0</v>
      </c>
      <c r="M75" s="9" t="s">
        <v>0</v>
      </c>
      <c r="N75" s="9" t="s">
        <v>0</v>
      </c>
      <c r="O75" s="9" t="s">
        <v>0</v>
      </c>
      <c r="P75" s="9" t="s">
        <v>0</v>
      </c>
      <c r="Q75" s="9" t="s">
        <v>0</v>
      </c>
      <c r="R75" s="9" t="s">
        <v>0</v>
      </c>
      <c r="S75" s="9" t="s">
        <v>0</v>
      </c>
      <c r="T75" s="9" t="s">
        <v>0</v>
      </c>
      <c r="U75" s="9" t="s">
        <v>0</v>
      </c>
      <c r="V75" s="9" t="s">
        <v>0</v>
      </c>
      <c r="W75" s="9" t="s">
        <v>0</v>
      </c>
      <c r="X75" s="9" t="s">
        <v>0</v>
      </c>
      <c r="Y75" s="9" t="s">
        <v>0</v>
      </c>
      <c r="Z75" s="9" t="s">
        <v>0</v>
      </c>
      <c r="AA75" s="9">
        <v>23360</v>
      </c>
      <c r="AB75" s="9">
        <v>27500</v>
      </c>
      <c r="AC75" s="9">
        <v>29400</v>
      </c>
      <c r="AD75" s="9">
        <v>30099</v>
      </c>
      <c r="AE75" s="9">
        <v>31271.279999999999</v>
      </c>
      <c r="AF75" s="9">
        <v>37037.769999999997</v>
      </c>
      <c r="AG75" s="9">
        <v>41056.672999999995</v>
      </c>
      <c r="AH75" s="9">
        <v>44313.87</v>
      </c>
      <c r="AI75" s="9">
        <v>45276.76</v>
      </c>
      <c r="AJ75" s="9">
        <v>48448.69</v>
      </c>
      <c r="AK75" s="9">
        <v>52457.4</v>
      </c>
      <c r="AL75" s="9">
        <v>50992.69</v>
      </c>
      <c r="AM75" s="9">
        <v>52959.762889999998</v>
      </c>
      <c r="AN75" s="9">
        <v>54410.639000000003</v>
      </c>
      <c r="AO75" s="9">
        <v>51282.62212</v>
      </c>
      <c r="AP75" s="9">
        <v>52754.715844809994</v>
      </c>
      <c r="AQ75" s="9">
        <v>59655.62580134999</v>
      </c>
      <c r="AR75" s="9">
        <v>50807.72709262</v>
      </c>
      <c r="AS75" s="9">
        <v>43131.243000000002</v>
      </c>
      <c r="AT75" s="9">
        <v>42780.27</v>
      </c>
      <c r="AU75" s="9">
        <v>42035.238808000002</v>
      </c>
      <c r="AV75" s="9">
        <v>41002.522597360003</v>
      </c>
      <c r="AW75" s="9">
        <v>47263.954060000004</v>
      </c>
      <c r="AX75" s="9">
        <v>45598.417121999999</v>
      </c>
      <c r="AY75" s="9">
        <v>52714.114419000005</v>
      </c>
      <c r="AZ75" s="9">
        <v>58810.127247999997</v>
      </c>
      <c r="BA75" s="9">
        <v>66571.320621999999</v>
      </c>
      <c r="BB75" s="9">
        <v>77218.975749999998</v>
      </c>
      <c r="BC75" s="9" t="s">
        <v>0</v>
      </c>
      <c r="BD75" s="9" t="s">
        <v>0</v>
      </c>
      <c r="BE75" s="9" t="s">
        <v>0</v>
      </c>
      <c r="BF75" s="9" t="s">
        <v>0</v>
      </c>
      <c r="BG75" s="9" t="s">
        <v>0</v>
      </c>
      <c r="BH75" s="9" t="s">
        <v>0</v>
      </c>
    </row>
    <row r="76" spans="3:60" x14ac:dyDescent="0.2">
      <c r="C76" s="9" t="s">
        <v>94</v>
      </c>
      <c r="D76" s="9" t="s">
        <v>0</v>
      </c>
      <c r="E76" s="9" t="s">
        <v>0</v>
      </c>
      <c r="F76" s="9" t="s">
        <v>0</v>
      </c>
      <c r="G76" s="9" t="s">
        <v>0</v>
      </c>
      <c r="H76" s="9" t="s">
        <v>0</v>
      </c>
      <c r="I76" s="9" t="s">
        <v>0</v>
      </c>
      <c r="J76" s="9" t="s">
        <v>0</v>
      </c>
      <c r="K76" s="9" t="s">
        <v>0</v>
      </c>
      <c r="L76" s="9" t="s">
        <v>0</v>
      </c>
      <c r="M76" s="9" t="s">
        <v>0</v>
      </c>
      <c r="N76" s="9" t="s">
        <v>0</v>
      </c>
      <c r="O76" s="9" t="s">
        <v>0</v>
      </c>
      <c r="P76" s="9" t="s">
        <v>0</v>
      </c>
      <c r="Q76" s="9" t="s">
        <v>0</v>
      </c>
      <c r="R76" s="9" t="s">
        <v>0</v>
      </c>
      <c r="S76" s="9" t="s">
        <v>0</v>
      </c>
      <c r="T76" s="9" t="s">
        <v>0</v>
      </c>
      <c r="U76" s="9" t="s">
        <v>0</v>
      </c>
      <c r="V76" s="9" t="s">
        <v>0</v>
      </c>
      <c r="W76" s="9" t="s">
        <v>0</v>
      </c>
      <c r="X76" s="9" t="s">
        <v>0</v>
      </c>
      <c r="Y76" s="9" t="s">
        <v>0</v>
      </c>
      <c r="Z76" s="9" t="s">
        <v>0</v>
      </c>
      <c r="AA76" s="9">
        <v>47567.044279852933</v>
      </c>
      <c r="AB76" s="9">
        <v>50222.407886431873</v>
      </c>
      <c r="AC76" s="9">
        <v>49245.659856407052</v>
      </c>
      <c r="AD76" s="9">
        <v>45819.553273084653</v>
      </c>
      <c r="AE76" s="9">
        <v>43929.462060048761</v>
      </c>
      <c r="AF76" s="9">
        <v>47325.857105570125</v>
      </c>
      <c r="AG76" s="9">
        <v>50929.226568979167</v>
      </c>
      <c r="AH76" s="9">
        <v>54021.181801952494</v>
      </c>
      <c r="AI76" s="9">
        <v>52622.882962322277</v>
      </c>
      <c r="AJ76" s="9">
        <v>54817.160086501703</v>
      </c>
      <c r="AK76" s="9">
        <v>58674.87222430043</v>
      </c>
      <c r="AL76" s="9">
        <v>54907.835032051174</v>
      </c>
      <c r="AM76" s="9">
        <v>56982.483135492948</v>
      </c>
      <c r="AN76" s="9">
        <v>58144.792913453697</v>
      </c>
      <c r="AO76" s="9">
        <v>52939.040288000622</v>
      </c>
      <c r="AP76" s="9">
        <v>53356.665341663051</v>
      </c>
      <c r="AQ76" s="9">
        <v>58807.203397014804</v>
      </c>
      <c r="AR76" s="9">
        <v>50807.727092620007</v>
      </c>
      <c r="AS76" s="9">
        <v>43120.700682522795</v>
      </c>
      <c r="AT76" s="9">
        <v>42154.117475410007</v>
      </c>
      <c r="AU76" s="9">
        <v>40835.681843239341</v>
      </c>
      <c r="AV76" s="9">
        <v>38869.250046276822</v>
      </c>
      <c r="AW76" s="9">
        <v>44287.67756980205</v>
      </c>
      <c r="AX76" s="9">
        <v>42193.259192732839</v>
      </c>
      <c r="AY76" s="9">
        <v>48076.694576943773</v>
      </c>
      <c r="AZ76" s="9">
        <v>52668.408551895896</v>
      </c>
      <c r="BA76" s="9">
        <v>58659.325962586474</v>
      </c>
      <c r="BB76" s="9">
        <v>66610.289723288137</v>
      </c>
      <c r="BC76" s="9" t="s">
        <v>0</v>
      </c>
      <c r="BD76" s="9" t="s">
        <v>0</v>
      </c>
      <c r="BE76" s="9" t="s">
        <v>0</v>
      </c>
      <c r="BF76" s="9" t="s">
        <v>0</v>
      </c>
      <c r="BG76" s="9" t="s">
        <v>0</v>
      </c>
      <c r="BH76" s="9" t="s">
        <v>0</v>
      </c>
    </row>
    <row r="77" spans="3:60" x14ac:dyDescent="0.2">
      <c r="C77" s="9" t="s">
        <v>95</v>
      </c>
      <c r="D77" s="9" t="s">
        <v>0</v>
      </c>
      <c r="E77" s="9" t="s">
        <v>0</v>
      </c>
      <c r="F77" s="9" t="s">
        <v>0</v>
      </c>
      <c r="G77" s="9" t="s">
        <v>0</v>
      </c>
      <c r="H77" s="9" t="s">
        <v>0</v>
      </c>
      <c r="I77" s="9" t="s">
        <v>0</v>
      </c>
      <c r="J77" s="9" t="s">
        <v>0</v>
      </c>
      <c r="K77" s="9" t="s">
        <v>0</v>
      </c>
      <c r="L77" s="9" t="s">
        <v>0</v>
      </c>
      <c r="M77" s="9" t="s">
        <v>0</v>
      </c>
      <c r="N77" s="9" t="s">
        <v>0</v>
      </c>
      <c r="O77" s="9" t="s">
        <v>0</v>
      </c>
      <c r="P77" s="9" t="s">
        <v>0</v>
      </c>
      <c r="Q77" s="9" t="s">
        <v>0</v>
      </c>
      <c r="R77" s="9" t="s">
        <v>0</v>
      </c>
      <c r="S77" s="9" t="s">
        <v>0</v>
      </c>
      <c r="T77" s="9" t="s">
        <v>0</v>
      </c>
      <c r="U77" s="9" t="s">
        <v>0</v>
      </c>
      <c r="V77" s="9" t="s">
        <v>0</v>
      </c>
      <c r="W77" s="9" t="s">
        <v>0</v>
      </c>
      <c r="X77" s="9" t="s">
        <v>0</v>
      </c>
      <c r="Y77" s="9" t="s">
        <v>0</v>
      </c>
      <c r="Z77" s="9" t="s">
        <v>0</v>
      </c>
      <c r="AA77" s="9">
        <v>801.28974719582891</v>
      </c>
      <c r="AB77" s="9">
        <v>955.35869376411324</v>
      </c>
      <c r="AC77" s="9">
        <v>1107.7201311178931</v>
      </c>
      <c r="AD77" s="9">
        <v>1108.8229876588691</v>
      </c>
      <c r="AE77" s="9">
        <v>986.53795192125676</v>
      </c>
      <c r="AF77" s="9">
        <v>1147.3551005235277</v>
      </c>
      <c r="AG77" s="9">
        <v>1187.6731464607014</v>
      </c>
      <c r="AH77" s="9">
        <v>1148.0872065910153</v>
      </c>
      <c r="AI77" s="9">
        <v>1190.3972656763508</v>
      </c>
      <c r="AJ77" s="9">
        <v>1479.8463606096707</v>
      </c>
      <c r="AK77" s="9">
        <v>1859.5980006380944</v>
      </c>
      <c r="AL77" s="9">
        <v>1984.1513618677045</v>
      </c>
      <c r="AM77" s="9">
        <v>2210.6174767291395</v>
      </c>
      <c r="AN77" s="9">
        <v>2407.9765887767749</v>
      </c>
      <c r="AO77" s="9">
        <v>2526.9844348083175</v>
      </c>
      <c r="AP77" s="9">
        <v>3090.1309656050844</v>
      </c>
      <c r="AQ77" s="9">
        <v>3129.3933694250641</v>
      </c>
      <c r="AR77" s="9">
        <v>2660.3689963671591</v>
      </c>
      <c r="AS77" s="9">
        <v>2437.344202079566</v>
      </c>
      <c r="AT77" s="9">
        <v>2185.1195219123506</v>
      </c>
      <c r="AU77" s="9">
        <v>2147.8786856804682</v>
      </c>
      <c r="AV77" s="9">
        <v>1975.3112175049982</v>
      </c>
      <c r="AW77" s="9">
        <v>1921.3965774683675</v>
      </c>
      <c r="AX77" s="9">
        <v>1865.7353764299496</v>
      </c>
      <c r="AY77" s="9">
        <v>2255.0206513282701</v>
      </c>
      <c r="AZ77" s="9">
        <v>2754.4598171269322</v>
      </c>
      <c r="BA77" s="9">
        <v>3200.54914739987</v>
      </c>
      <c r="BB77" s="9">
        <v>3851.3180331856624</v>
      </c>
      <c r="BC77" s="9" t="s">
        <v>0</v>
      </c>
      <c r="BD77" s="9" t="s">
        <v>0</v>
      </c>
      <c r="BE77" s="9" t="s">
        <v>0</v>
      </c>
      <c r="BF77" s="9" t="s">
        <v>0</v>
      </c>
      <c r="BG77" s="9" t="s">
        <v>0</v>
      </c>
      <c r="BH77" s="9" t="s">
        <v>0</v>
      </c>
    </row>
    <row r="78" spans="3:60" x14ac:dyDescent="0.2">
      <c r="C78" s="9" t="s">
        <v>96</v>
      </c>
      <c r="D78" s="9" t="s">
        <v>0</v>
      </c>
      <c r="E78" s="9" t="s">
        <v>0</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0</v>
      </c>
      <c r="X78" s="9" t="s">
        <v>0</v>
      </c>
      <c r="Y78" s="9" t="s">
        <v>0</v>
      </c>
      <c r="Z78" s="9" t="s">
        <v>0</v>
      </c>
      <c r="AA78" s="9">
        <v>2490.6819708793032</v>
      </c>
      <c r="AB78" s="9">
        <v>2629.7208025150212</v>
      </c>
      <c r="AC78" s="9">
        <v>2578.5768068073648</v>
      </c>
      <c r="AD78" s="9">
        <v>2399.1807138488143</v>
      </c>
      <c r="AE78" s="9">
        <v>2300.2126955727699</v>
      </c>
      <c r="AF78" s="9">
        <v>2478.0530477311827</v>
      </c>
      <c r="AG78" s="9">
        <v>2666.7308916629581</v>
      </c>
      <c r="AH78" s="9">
        <v>2828.6303174129489</v>
      </c>
      <c r="AI78" s="9">
        <v>2755.4132873768081</v>
      </c>
      <c r="AJ78" s="9">
        <v>2870.3089374019114</v>
      </c>
      <c r="AK78" s="9">
        <v>3072.304546250939</v>
      </c>
      <c r="AL78" s="9">
        <v>2875.056813909895</v>
      </c>
      <c r="AM78" s="9">
        <v>2983.6885085083754</v>
      </c>
      <c r="AN78" s="9">
        <v>3044.5487963898681</v>
      </c>
      <c r="AO78" s="9">
        <v>2771.9677603937912</v>
      </c>
      <c r="AP78" s="9">
        <v>2793.8352362374621</v>
      </c>
      <c r="AQ78" s="9">
        <v>3079.2336054568441</v>
      </c>
      <c r="AR78" s="9">
        <v>2660.3689963671595</v>
      </c>
      <c r="AS78" s="9">
        <v>2257.864733612043</v>
      </c>
      <c r="AT78" s="9">
        <v>2207.2529833181488</v>
      </c>
      <c r="AU78" s="9">
        <v>2138.21771092467</v>
      </c>
      <c r="AV78" s="9">
        <v>2035.252384871548</v>
      </c>
      <c r="AW78" s="9">
        <v>2318.9693983559564</v>
      </c>
      <c r="AX78" s="9">
        <v>2209.3025024993635</v>
      </c>
      <c r="AY78" s="9">
        <v>2517.3680268585076</v>
      </c>
      <c r="AZ78" s="9">
        <v>2757.7970757092835</v>
      </c>
      <c r="BA78" s="9">
        <v>3071.4905206087797</v>
      </c>
      <c r="BB78" s="9">
        <v>3487.8149399564427</v>
      </c>
      <c r="BC78" s="9" t="s">
        <v>0</v>
      </c>
      <c r="BD78" s="9" t="s">
        <v>0</v>
      </c>
      <c r="BE78" s="9" t="s">
        <v>0</v>
      </c>
      <c r="BF78" s="9" t="s">
        <v>0</v>
      </c>
      <c r="BG78" s="9" t="s">
        <v>0</v>
      </c>
      <c r="BH78" s="9" t="s">
        <v>0</v>
      </c>
    </row>
    <row r="79" spans="3:60" x14ac:dyDescent="0.2">
      <c r="C79" s="9" t="s">
        <v>98</v>
      </c>
      <c r="D79" s="9" t="s">
        <v>0</v>
      </c>
      <c r="E79" s="9" t="s">
        <v>0</v>
      </c>
      <c r="F79" s="9" t="s">
        <v>0</v>
      </c>
      <c r="G79" s="9" t="s">
        <v>0</v>
      </c>
      <c r="H79" s="9" t="s">
        <v>0</v>
      </c>
      <c r="I79" s="9" t="s">
        <v>0</v>
      </c>
      <c r="J79" s="9" t="s">
        <v>0</v>
      </c>
      <c r="K79" s="9" t="s">
        <v>0</v>
      </c>
      <c r="L79" s="9" t="s">
        <v>0</v>
      </c>
      <c r="M79" s="9" t="s">
        <v>0</v>
      </c>
      <c r="N79" s="9" t="s">
        <v>0</v>
      </c>
      <c r="O79" s="9" t="s">
        <v>0</v>
      </c>
      <c r="P79" s="9" t="s">
        <v>0</v>
      </c>
      <c r="Q79" s="9" t="s">
        <v>0</v>
      </c>
      <c r="R79" s="9" t="s">
        <v>0</v>
      </c>
      <c r="S79" s="9" t="s">
        <v>0</v>
      </c>
      <c r="T79" s="9" t="s">
        <v>0</v>
      </c>
      <c r="U79" s="9" t="s">
        <v>0</v>
      </c>
      <c r="V79" s="9" t="s">
        <v>0</v>
      </c>
      <c r="W79" s="9" t="s">
        <v>0</v>
      </c>
      <c r="X79" s="9" t="s">
        <v>0</v>
      </c>
      <c r="Y79" s="9" t="s">
        <v>0</v>
      </c>
      <c r="Z79" s="9" t="s">
        <v>0</v>
      </c>
      <c r="AA79" s="9">
        <v>1.9449032876858314</v>
      </c>
      <c r="AB79" s="9">
        <v>2.0066328336209502</v>
      </c>
      <c r="AC79" s="9">
        <v>1.8547807604979647</v>
      </c>
      <c r="AD79" s="9">
        <v>1.6567989360905735</v>
      </c>
      <c r="AE79" s="9">
        <v>1.598321907358369</v>
      </c>
      <c r="AF79" s="9">
        <v>1.7274209134987604</v>
      </c>
      <c r="AG79" s="9">
        <v>1.8354428778285474</v>
      </c>
      <c r="AH79" s="9">
        <v>1.8613141721382533</v>
      </c>
      <c r="AI79" s="9">
        <v>1.7620954246066529</v>
      </c>
      <c r="AJ79" s="9">
        <v>1.8072016227580026</v>
      </c>
      <c r="AK79" s="9">
        <v>1.8672040987980039</v>
      </c>
      <c r="AL79" s="9">
        <v>1.6679070914530081</v>
      </c>
      <c r="AM79" s="9">
        <v>1.6236948571319951</v>
      </c>
      <c r="AN79" s="9">
        <v>1.5480154850941603</v>
      </c>
      <c r="AO79" s="9">
        <v>1.3348307449317809</v>
      </c>
      <c r="AP79" s="9">
        <v>1.312351741635096</v>
      </c>
      <c r="AQ79" s="9">
        <v>1.517207446951069</v>
      </c>
      <c r="AR79" s="9">
        <v>1.2835361776502634</v>
      </c>
      <c r="AS79" s="9">
        <v>1.0702860382939441</v>
      </c>
      <c r="AT79" s="9">
        <v>1.0539691369826025</v>
      </c>
      <c r="AU79" s="9">
        <v>1.0259814269493659</v>
      </c>
      <c r="AV79" s="9">
        <v>0.95076637715741119</v>
      </c>
      <c r="AW79" s="9">
        <v>1.0279718060014524</v>
      </c>
      <c r="AX79" s="9">
        <v>0.95677648132395621</v>
      </c>
      <c r="AY79" s="9">
        <v>1.0434838995934472</v>
      </c>
      <c r="AZ79" s="9">
        <v>1.1098882798267851</v>
      </c>
      <c r="BA79" s="9">
        <v>1.2036412387286086</v>
      </c>
      <c r="BB79" s="9">
        <v>1.3319419391474709</v>
      </c>
      <c r="BC79" s="9" t="s">
        <v>0</v>
      </c>
      <c r="BD79" s="9" t="s">
        <v>0</v>
      </c>
      <c r="BE79" s="9" t="s">
        <v>0</v>
      </c>
      <c r="BF79" s="9" t="s">
        <v>0</v>
      </c>
      <c r="BG79" s="9" t="s">
        <v>0</v>
      </c>
      <c r="BH79" s="9" t="s">
        <v>0</v>
      </c>
    </row>
    <row r="80" spans="3:60" x14ac:dyDescent="0.2">
      <c r="C80" s="9" t="s">
        <v>97</v>
      </c>
      <c r="D80" s="9" t="s">
        <v>0</v>
      </c>
      <c r="E80" s="9" t="s">
        <v>0</v>
      </c>
      <c r="F80" s="9" t="s">
        <v>0</v>
      </c>
      <c r="G80" s="9" t="s">
        <v>0</v>
      </c>
      <c r="H80" s="9" t="s">
        <v>0</v>
      </c>
      <c r="I80" s="9" t="s">
        <v>0</v>
      </c>
      <c r="J80" s="9" t="s">
        <v>0</v>
      </c>
      <c r="K80" s="9" t="s">
        <v>0</v>
      </c>
      <c r="L80" s="9" t="s">
        <v>0</v>
      </c>
      <c r="M80" s="9" t="s">
        <v>0</v>
      </c>
      <c r="N80" s="9" t="s">
        <v>0</v>
      </c>
      <c r="O80" s="9" t="s">
        <v>0</v>
      </c>
      <c r="P80" s="9" t="s">
        <v>0</v>
      </c>
      <c r="Q80" s="9" t="s">
        <v>0</v>
      </c>
      <c r="R80" s="9" t="s">
        <v>0</v>
      </c>
      <c r="S80" s="9" t="s">
        <v>0</v>
      </c>
      <c r="T80" s="9" t="s">
        <v>0</v>
      </c>
      <c r="U80" s="9" t="s">
        <v>0</v>
      </c>
      <c r="V80" s="9" t="s">
        <v>0</v>
      </c>
      <c r="W80" s="9" t="s">
        <v>0</v>
      </c>
      <c r="X80" s="9" t="s">
        <v>0</v>
      </c>
      <c r="Y80" s="9" t="s">
        <v>0</v>
      </c>
      <c r="Z80" s="9" t="s">
        <v>0</v>
      </c>
      <c r="AA80" s="9" t="s">
        <v>0</v>
      </c>
      <c r="AB80" s="9">
        <v>5.5823599022813752</v>
      </c>
      <c r="AC80" s="9">
        <v>-1.9448450823655095</v>
      </c>
      <c r="AD80" s="9">
        <v>-6.9571746897339022</v>
      </c>
      <c r="AE80" s="9">
        <v>-4.1250756020490664</v>
      </c>
      <c r="AF80" s="9">
        <v>7.7314742458687746</v>
      </c>
      <c r="AG80" s="9">
        <v>7.6139550000562606</v>
      </c>
      <c r="AH80" s="9">
        <v>6.0710822474115966</v>
      </c>
      <c r="AI80" s="9">
        <v>-2.5884269706585306</v>
      </c>
      <c r="AJ80" s="9">
        <v>4.1698154883504035</v>
      </c>
      <c r="AK80" s="9">
        <v>7.0374169907949202</v>
      </c>
      <c r="AL80" s="9">
        <v>-6.420188147745332</v>
      </c>
      <c r="AM80" s="9">
        <v>3.7784190584654098</v>
      </c>
      <c r="AN80" s="9">
        <v>2.0397668090332388</v>
      </c>
      <c r="AO80" s="9">
        <v>-8.95308481569732</v>
      </c>
      <c r="AP80" s="9">
        <v>0.78887915494962879</v>
      </c>
      <c r="AQ80" s="9">
        <v>10.215289918232106</v>
      </c>
      <c r="AR80" s="9">
        <v>-13.602885092816486</v>
      </c>
      <c r="AS80" s="9">
        <v>-15.129640410963752</v>
      </c>
      <c r="AT80" s="9">
        <v>-2.2415758366944871</v>
      </c>
      <c r="AU80" s="9">
        <v>-3.127655638716087</v>
      </c>
      <c r="AV80" s="9">
        <v>-4.8154743797625077</v>
      </c>
      <c r="AW80" s="9">
        <v>13.940139099864734</v>
      </c>
      <c r="AX80" s="9">
        <v>-4.7291221666979188</v>
      </c>
      <c r="AY80" s="9">
        <v>13.944017354374626</v>
      </c>
      <c r="AZ80" s="9">
        <v>9.5508104609882682</v>
      </c>
      <c r="BA80" s="9">
        <v>11.374783433578649</v>
      </c>
      <c r="BB80" s="9">
        <v>13.554475149906885</v>
      </c>
      <c r="BC80" s="9" t="s">
        <v>0</v>
      </c>
      <c r="BD80" s="9" t="s">
        <v>0</v>
      </c>
      <c r="BE80" s="9" t="s">
        <v>0</v>
      </c>
      <c r="BF80" s="9" t="s">
        <v>0</v>
      </c>
      <c r="BG80" s="9" t="s">
        <v>0</v>
      </c>
      <c r="BH80" s="9" t="s">
        <v>0</v>
      </c>
    </row>
    <row r="81" spans="3:60" x14ac:dyDescent="0.2">
      <c r="C81" s="9" t="s">
        <v>99</v>
      </c>
      <c r="D81" s="9" t="s">
        <v>0</v>
      </c>
      <c r="E81" s="9" t="s">
        <v>0</v>
      </c>
      <c r="F81" s="9" t="s">
        <v>0</v>
      </c>
      <c r="G81" s="9" t="s">
        <v>0</v>
      </c>
      <c r="H81" s="9" t="s">
        <v>0</v>
      </c>
      <c r="I81" s="9" t="s">
        <v>0</v>
      </c>
      <c r="J81" s="9" t="s">
        <v>0</v>
      </c>
      <c r="K81" s="9" t="s">
        <v>0</v>
      </c>
      <c r="L81" s="9" t="s">
        <v>0</v>
      </c>
      <c r="M81" s="9" t="s">
        <v>0</v>
      </c>
      <c r="N81" s="9" t="s">
        <v>0</v>
      </c>
      <c r="O81" s="9" t="s">
        <v>0</v>
      </c>
      <c r="P81" s="9" t="s">
        <v>0</v>
      </c>
      <c r="Q81" s="9" t="s">
        <v>0</v>
      </c>
      <c r="R81" s="9" t="s">
        <v>0</v>
      </c>
      <c r="S81" s="9" t="s">
        <v>0</v>
      </c>
      <c r="T81" s="9" t="s">
        <v>0</v>
      </c>
      <c r="U81" s="9" t="s">
        <v>0</v>
      </c>
      <c r="V81" s="9" t="s">
        <v>0</v>
      </c>
      <c r="W81" s="9" t="s">
        <v>0</v>
      </c>
      <c r="X81" s="9">
        <v>143181.95622578281</v>
      </c>
      <c r="Y81" s="9">
        <v>129322.91339407269</v>
      </c>
      <c r="Z81" s="9">
        <v>126401.45564980627</v>
      </c>
      <c r="AA81" s="9">
        <v>128061.99602052572</v>
      </c>
      <c r="AB81" s="9">
        <v>131051.41899675359</v>
      </c>
      <c r="AC81" s="9">
        <v>139023.2668854662</v>
      </c>
      <c r="AD81" s="9">
        <v>144808.19981149823</v>
      </c>
      <c r="AE81" s="9">
        <v>143914.2318567386</v>
      </c>
      <c r="AF81" s="9">
        <v>143453.92187663596</v>
      </c>
      <c r="AG81" s="9">
        <v>145290.86815373303</v>
      </c>
      <c r="AH81" s="9">
        <v>151969.525604775</v>
      </c>
      <c r="AI81" s="9">
        <v>156371.40014661185</v>
      </c>
      <c r="AJ81" s="9">
        <v>158826.15980730928</v>
      </c>
      <c r="AK81" s="9">
        <v>164540.37071944668</v>
      </c>
      <c r="AL81" s="9">
        <v>172375.11781338317</v>
      </c>
      <c r="AM81" s="9">
        <v>183759.18944392039</v>
      </c>
      <c r="AN81" s="9">
        <v>196674.31144622425</v>
      </c>
      <c r="AO81" s="9">
        <v>207664.36276049798</v>
      </c>
      <c r="AP81" s="9">
        <v>212887.68457430051</v>
      </c>
      <c r="AQ81" s="9">
        <v>202954.02659964343</v>
      </c>
      <c r="AR81" s="9">
        <v>207268.71923761652</v>
      </c>
      <c r="AS81" s="9">
        <v>210959.00094250706</v>
      </c>
      <c r="AT81" s="9">
        <v>209422.92386637349</v>
      </c>
      <c r="AU81" s="9">
        <v>208407.05833071526</v>
      </c>
      <c r="AV81" s="9">
        <v>214064.40464970152</v>
      </c>
      <c r="AW81" s="9">
        <v>225586.8677348413</v>
      </c>
      <c r="AX81" s="9">
        <v>230911.03780500568</v>
      </c>
      <c r="AY81" s="9">
        <v>241246.46559849189</v>
      </c>
      <c r="AZ81" s="9">
        <v>248475.19573228396</v>
      </c>
      <c r="BA81" s="9">
        <v>255183.22418507011</v>
      </c>
      <c r="BB81" s="9">
        <v>261859.38271369922</v>
      </c>
      <c r="BC81" s="9">
        <v>268476.89651739108</v>
      </c>
      <c r="BD81" s="9">
        <v>275228.94004134269</v>
      </c>
      <c r="BE81" s="9">
        <v>282232.22069244634</v>
      </c>
      <c r="BF81" s="9">
        <v>289418.61574154935</v>
      </c>
      <c r="BG81" s="9" t="s">
        <v>0</v>
      </c>
      <c r="BH81" s="9" t="s">
        <v>0</v>
      </c>
    </row>
    <row r="82" spans="3:60" x14ac:dyDescent="0.2">
      <c r="C82" s="9" t="s">
        <v>100</v>
      </c>
      <c r="D82" s="9" t="s">
        <v>0</v>
      </c>
      <c r="E82" s="9" t="s">
        <v>0</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0</v>
      </c>
      <c r="X82" s="9">
        <v>13851.585570418922</v>
      </c>
      <c r="Y82" s="9">
        <v>12540.915696444208</v>
      </c>
      <c r="Z82" s="9">
        <v>12245.086027985539</v>
      </c>
      <c r="AA82" s="9">
        <v>12393.060809005328</v>
      </c>
      <c r="AB82" s="9">
        <v>12677.777812934675</v>
      </c>
      <c r="AC82" s="9">
        <v>13457.215818145634</v>
      </c>
      <c r="AD82" s="9">
        <v>14038.12762644973</v>
      </c>
      <c r="AE82" s="9">
        <v>13967.319496482662</v>
      </c>
      <c r="AF82" s="9">
        <v>13934.410679094386</v>
      </c>
      <c r="AG82" s="9">
        <v>14129.531911966706</v>
      </c>
      <c r="AH82" s="9">
        <v>14793.820939866149</v>
      </c>
      <c r="AI82" s="9">
        <v>15294.258043582116</v>
      </c>
      <c r="AJ82" s="9">
        <v>15570.016754353766</v>
      </c>
      <c r="AK82" s="9">
        <v>16128.799823503714</v>
      </c>
      <c r="AL82" s="9">
        <v>16888.063961839925</v>
      </c>
      <c r="AM82" s="9">
        <v>17955.596388532875</v>
      </c>
      <c r="AN82" s="9">
        <v>19156.619875638524</v>
      </c>
      <c r="AO82" s="9">
        <v>20117.272025072722</v>
      </c>
      <c r="AP82" s="9">
        <v>20411.698197578306</v>
      </c>
      <c r="AQ82" s="9">
        <v>19344.633278937828</v>
      </c>
      <c r="AR82" s="9">
        <v>19707.501413165657</v>
      </c>
      <c r="AS82" s="9">
        <v>20097.707267400714</v>
      </c>
      <c r="AT82" s="9">
        <v>19927.409355567641</v>
      </c>
      <c r="AU82" s="9">
        <v>19828.047777004362</v>
      </c>
      <c r="AV82" s="9">
        <v>20339.08591435655</v>
      </c>
      <c r="AW82" s="9">
        <v>21396.96021554152</v>
      </c>
      <c r="AX82" s="9">
        <v>21855.64772585352</v>
      </c>
      <c r="AY82" s="9">
        <v>22781.60273387883</v>
      </c>
      <c r="AZ82" s="9">
        <v>23398.715563119596</v>
      </c>
      <c r="BA82" s="9">
        <v>23996.809510834453</v>
      </c>
      <c r="BB82" s="9">
        <v>24590.1944855236</v>
      </c>
      <c r="BC82" s="9">
        <v>25180.792578052973</v>
      </c>
      <c r="BD82" s="9">
        <v>25784.972724962474</v>
      </c>
      <c r="BE82" s="9">
        <v>26418.740595027142</v>
      </c>
      <c r="BF82" s="9">
        <v>27029.264187923331</v>
      </c>
      <c r="BG82" s="9" t="s">
        <v>0</v>
      </c>
      <c r="BH82" s="9" t="s">
        <v>0</v>
      </c>
    </row>
    <row r="83" spans="3:60" x14ac:dyDescent="0.2">
      <c r="C83" s="9" t="s">
        <v>101</v>
      </c>
      <c r="D83" s="9" t="s">
        <v>0</v>
      </c>
      <c r="E83" s="9" t="s">
        <v>0</v>
      </c>
      <c r="F83" s="9" t="s">
        <v>0</v>
      </c>
      <c r="G83" s="9" t="s">
        <v>0</v>
      </c>
      <c r="H83" s="9" t="s">
        <v>0</v>
      </c>
      <c r="I83" s="9" t="s">
        <v>0</v>
      </c>
      <c r="J83" s="9" t="s">
        <v>0</v>
      </c>
      <c r="K83" s="9" t="s">
        <v>0</v>
      </c>
      <c r="L83" s="9" t="s">
        <v>0</v>
      </c>
      <c r="M83" s="9" t="s">
        <v>0</v>
      </c>
      <c r="N83" s="9" t="s">
        <v>0</v>
      </c>
      <c r="O83" s="9" t="s">
        <v>0</v>
      </c>
      <c r="P83" s="9" t="s">
        <v>0</v>
      </c>
      <c r="Q83" s="9" t="s">
        <v>0</v>
      </c>
      <c r="R83" s="9" t="s">
        <v>0</v>
      </c>
      <c r="S83" s="9" t="s">
        <v>0</v>
      </c>
      <c r="T83" s="9" t="s">
        <v>0</v>
      </c>
      <c r="U83" s="9" t="s">
        <v>0</v>
      </c>
      <c r="V83" s="9" t="s">
        <v>0</v>
      </c>
      <c r="W83" s="9" t="s">
        <v>0</v>
      </c>
      <c r="X83" s="9" t="s">
        <v>0</v>
      </c>
      <c r="Y83" s="9" t="s">
        <v>0</v>
      </c>
      <c r="Z83" s="9" t="s">
        <v>0</v>
      </c>
      <c r="AA83" s="9">
        <v>241.03304711924892</v>
      </c>
      <c r="AB83" s="9">
        <v>254.39645216785922</v>
      </c>
      <c r="AC83" s="9">
        <v>249.60184989365396</v>
      </c>
      <c r="AD83" s="9">
        <v>232.58354916205599</v>
      </c>
      <c r="AE83" s="9">
        <v>223.24272738301903</v>
      </c>
      <c r="AF83" s="9">
        <v>240.70592424348101</v>
      </c>
      <c r="AG83" s="9">
        <v>259.33948714870473</v>
      </c>
      <c r="AH83" s="9">
        <v>275.35948575448521</v>
      </c>
      <c r="AI83" s="9">
        <v>269.49942121349545</v>
      </c>
      <c r="AJ83" s="9">
        <v>281.38159544837413</v>
      </c>
      <c r="AK83" s="9">
        <v>301.15761139138658</v>
      </c>
      <c r="AL83" s="9">
        <v>281.67721642864797</v>
      </c>
      <c r="AM83" s="9">
        <v>291.54409512798651</v>
      </c>
      <c r="AN83" s="9">
        <v>296.54744209551006</v>
      </c>
      <c r="AO83" s="9">
        <v>268.53153203223104</v>
      </c>
      <c r="AP83" s="9">
        <v>267.87327679321839</v>
      </c>
      <c r="AQ83" s="9">
        <v>293.49821669341952</v>
      </c>
      <c r="AR83" s="9">
        <v>252.95291034891815</v>
      </c>
      <c r="AS83" s="9">
        <v>215.1029549001772</v>
      </c>
      <c r="AT83" s="9">
        <v>210.02874440786664</v>
      </c>
      <c r="AU83" s="9">
        <v>203.4320875187114</v>
      </c>
      <c r="AV83" s="9">
        <v>193.37719029486107</v>
      </c>
      <c r="AW83" s="9">
        <v>219.95471835711444</v>
      </c>
      <c r="AX83" s="9">
        <v>209.10969728198052</v>
      </c>
      <c r="AY83" s="9">
        <v>237.72235659736617</v>
      </c>
      <c r="AZ83" s="9">
        <v>259.6996016650703</v>
      </c>
      <c r="BA83" s="9">
        <v>288.83549525155235</v>
      </c>
      <c r="BB83" s="9">
        <v>327.52711327061746</v>
      </c>
      <c r="BC83" s="9" t="s">
        <v>0</v>
      </c>
      <c r="BD83" s="9" t="s">
        <v>0</v>
      </c>
      <c r="BE83" s="9" t="s">
        <v>0</v>
      </c>
      <c r="BF83" s="9" t="s">
        <v>0</v>
      </c>
      <c r="BG83" s="9" t="s">
        <v>0</v>
      </c>
      <c r="BH83" s="9" t="s">
        <v>0</v>
      </c>
    </row>
    <row r="84" spans="3:60" x14ac:dyDescent="0.2">
      <c r="C84" s="9" t="s">
        <v>102</v>
      </c>
      <c r="D84" s="9" t="s">
        <v>0</v>
      </c>
      <c r="E84" s="9" t="s">
        <v>0</v>
      </c>
      <c r="F84" s="9" t="s">
        <v>0</v>
      </c>
      <c r="G84" s="9" t="s">
        <v>0</v>
      </c>
      <c r="H84" s="9" t="s">
        <v>0</v>
      </c>
      <c r="I84" s="9" t="s">
        <v>0</v>
      </c>
      <c r="J84" s="9" t="s">
        <v>0</v>
      </c>
      <c r="K84" s="9" t="s">
        <v>0</v>
      </c>
      <c r="L84" s="9" t="s">
        <v>0</v>
      </c>
      <c r="M84" s="9" t="s">
        <v>0</v>
      </c>
      <c r="N84" s="9" t="s">
        <v>0</v>
      </c>
      <c r="O84" s="9" t="s">
        <v>0</v>
      </c>
      <c r="P84" s="9" t="s">
        <v>0</v>
      </c>
      <c r="Q84" s="9" t="s">
        <v>0</v>
      </c>
      <c r="R84" s="9" t="s">
        <v>0</v>
      </c>
      <c r="S84" s="9" t="s">
        <v>0</v>
      </c>
      <c r="T84" s="9" t="s">
        <v>0</v>
      </c>
      <c r="U84" s="9" t="s">
        <v>0</v>
      </c>
      <c r="V84" s="9" t="s">
        <v>0</v>
      </c>
      <c r="W84" s="9" t="s">
        <v>0</v>
      </c>
      <c r="X84" s="9" t="s">
        <v>0</v>
      </c>
      <c r="Y84" s="9" t="s">
        <v>0</v>
      </c>
      <c r="Z84" s="9" t="s">
        <v>0</v>
      </c>
      <c r="AA84" s="9">
        <v>107600</v>
      </c>
      <c r="AB84" s="9">
        <v>93600</v>
      </c>
      <c r="AC84" s="9">
        <v>70400</v>
      </c>
      <c r="AD84" s="9">
        <v>61737</v>
      </c>
      <c r="AE84" s="9">
        <v>57600</v>
      </c>
      <c r="AF84" s="9">
        <v>57600</v>
      </c>
      <c r="AG84" s="9">
        <v>54447</v>
      </c>
      <c r="AH84" s="9">
        <v>51794</v>
      </c>
      <c r="AI84" s="9">
        <v>48731</v>
      </c>
      <c r="AJ84" s="9">
        <v>40285</v>
      </c>
      <c r="AK84" s="9">
        <v>25986</v>
      </c>
      <c r="AL84" s="9">
        <v>23787</v>
      </c>
      <c r="AM84" s="9">
        <v>24711</v>
      </c>
      <c r="AN84" s="9">
        <v>24583</v>
      </c>
      <c r="AO84" s="9">
        <v>24616</v>
      </c>
      <c r="AP84" s="9">
        <v>24495</v>
      </c>
      <c r="AQ84" s="9">
        <v>24418</v>
      </c>
      <c r="AR84" s="9">
        <v>23786</v>
      </c>
      <c r="AS84" s="9">
        <v>22121</v>
      </c>
      <c r="AT84" s="9">
        <v>22232</v>
      </c>
      <c r="AU84" s="9">
        <v>19827</v>
      </c>
      <c r="AV84" s="9">
        <v>20222</v>
      </c>
      <c r="AW84" s="9">
        <v>21454</v>
      </c>
      <c r="AX84" s="9">
        <v>22704</v>
      </c>
      <c r="AY84" s="9">
        <v>23642</v>
      </c>
      <c r="AZ84" s="9">
        <v>24531</v>
      </c>
      <c r="BA84" s="9">
        <v>26211</v>
      </c>
      <c r="BB84" s="9">
        <v>27247</v>
      </c>
      <c r="BC84" s="9">
        <v>28338</v>
      </c>
      <c r="BD84" s="9">
        <v>29429</v>
      </c>
      <c r="BE84" s="9">
        <v>30520</v>
      </c>
      <c r="BF84" s="9" t="s">
        <v>0</v>
      </c>
      <c r="BG84" s="9" t="s">
        <v>0</v>
      </c>
      <c r="BH84" s="9" t="s">
        <v>0</v>
      </c>
    </row>
    <row r="85" spans="3:60" x14ac:dyDescent="0.2">
      <c r="C85" s="9" t="s">
        <v>103</v>
      </c>
      <c r="D85" s="9" t="s">
        <v>0</v>
      </c>
      <c r="E85" s="9" t="s">
        <v>0</v>
      </c>
      <c r="F85" s="9" t="s">
        <v>0</v>
      </c>
      <c r="G85" s="9" t="s">
        <v>0</v>
      </c>
      <c r="H85" s="9" t="s">
        <v>0</v>
      </c>
      <c r="I85" s="9" t="s">
        <v>0</v>
      </c>
      <c r="J85" s="9" t="s">
        <v>0</v>
      </c>
      <c r="K85" s="9" t="s">
        <v>0</v>
      </c>
      <c r="L85" s="9" t="s">
        <v>0</v>
      </c>
      <c r="M85" s="9" t="s">
        <v>0</v>
      </c>
      <c r="N85" s="9" t="s">
        <v>0</v>
      </c>
      <c r="O85" s="9" t="s">
        <v>0</v>
      </c>
      <c r="P85" s="9" t="s">
        <v>0</v>
      </c>
      <c r="Q85" s="9" t="s">
        <v>0</v>
      </c>
      <c r="R85" s="9" t="s">
        <v>0</v>
      </c>
      <c r="S85" s="9" t="s">
        <v>0</v>
      </c>
      <c r="T85" s="9" t="s">
        <v>0</v>
      </c>
      <c r="U85" s="9" t="s">
        <v>0</v>
      </c>
      <c r="V85" s="9" t="s">
        <v>0</v>
      </c>
      <c r="W85" s="9" t="s">
        <v>0</v>
      </c>
      <c r="X85" s="9" t="s">
        <v>0</v>
      </c>
      <c r="Y85" s="9" t="s">
        <v>0</v>
      </c>
      <c r="Z85" s="9" t="s">
        <v>0</v>
      </c>
      <c r="AA85" s="9" t="s">
        <v>0</v>
      </c>
      <c r="AB85" s="9" t="s">
        <v>0</v>
      </c>
      <c r="AC85" s="9" t="s">
        <v>0</v>
      </c>
      <c r="AD85" s="9">
        <v>10.54187846772318</v>
      </c>
      <c r="AE85" s="9">
        <v>11.49466859047663</v>
      </c>
      <c r="AF85" s="9">
        <v>7.4083023896957085</v>
      </c>
      <c r="AG85" s="9">
        <v>16.266757626744557</v>
      </c>
      <c r="AH85" s="9">
        <v>22.452676780430142</v>
      </c>
      <c r="AI85" s="9">
        <v>20.336746710674525</v>
      </c>
      <c r="AJ85" s="9">
        <v>17.47165919243637</v>
      </c>
      <c r="AK85" s="9">
        <v>19.492311856859089</v>
      </c>
      <c r="AL85" s="9">
        <v>15.377086401992129</v>
      </c>
      <c r="AM85" s="9">
        <v>9.2908222472175765</v>
      </c>
      <c r="AN85" s="9">
        <v>14.588998272004071</v>
      </c>
      <c r="AO85" s="9">
        <v>10.057894230635073</v>
      </c>
      <c r="AP85" s="9">
        <v>12.866815546879257</v>
      </c>
      <c r="AQ85" s="9">
        <v>22.392990802499799</v>
      </c>
      <c r="AR85" s="9">
        <v>12.415837154672266</v>
      </c>
      <c r="AS85" s="9">
        <v>13.302253774601395</v>
      </c>
      <c r="AT85" s="9">
        <v>14.781240978610002</v>
      </c>
      <c r="AU85" s="9">
        <v>9.4944994323202003</v>
      </c>
      <c r="AV85" s="9">
        <v>6.5318418889506136</v>
      </c>
      <c r="AW85" s="9">
        <v>11.75817142917187</v>
      </c>
      <c r="AX85" s="9">
        <v>6.6971574147648365</v>
      </c>
      <c r="AY85" s="9">
        <v>11.115133244209172</v>
      </c>
      <c r="AZ85" s="9">
        <v>12.387473790347574</v>
      </c>
      <c r="BA85" s="9">
        <v>14.899999999999999</v>
      </c>
      <c r="BB85" s="9">
        <v>20.599999999999998</v>
      </c>
      <c r="BC85" s="9" t="s">
        <v>0</v>
      </c>
      <c r="BD85" s="9" t="s">
        <v>0</v>
      </c>
      <c r="BE85" s="9" t="s">
        <v>0</v>
      </c>
      <c r="BF85" s="9" t="s">
        <v>0</v>
      </c>
      <c r="BG85" s="9" t="s">
        <v>0</v>
      </c>
      <c r="BH85" s="9" t="s">
        <v>0</v>
      </c>
    </row>
    <row r="86" spans="3:60" x14ac:dyDescent="0.2">
      <c r="C86" s="9" t="s">
        <v>104</v>
      </c>
      <c r="D86" s="9" t="s">
        <v>0</v>
      </c>
      <c r="E86" s="9" t="s">
        <v>0</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0</v>
      </c>
      <c r="X86" s="9" t="s">
        <v>0</v>
      </c>
      <c r="Y86" s="9" t="s">
        <v>0</v>
      </c>
      <c r="Z86" s="9" t="s">
        <v>0</v>
      </c>
      <c r="AA86" s="9" t="s">
        <v>0</v>
      </c>
      <c r="AB86" s="9" t="s">
        <v>0</v>
      </c>
      <c r="AC86" s="9" t="s">
        <v>0</v>
      </c>
      <c r="AD86" s="9">
        <v>55.443702448586329</v>
      </c>
      <c r="AE86" s="9">
        <v>54.702781593845849</v>
      </c>
      <c r="AF86" s="9">
        <v>47.854068967975131</v>
      </c>
      <c r="AG86" s="9">
        <v>46.87002708834779</v>
      </c>
      <c r="AH86" s="9">
        <v>42.797909548410011</v>
      </c>
      <c r="AI86" s="9">
        <v>46.005522479965443</v>
      </c>
      <c r="AJ86" s="9">
        <v>45.529755293693178</v>
      </c>
      <c r="AK86" s="9">
        <v>41.89273581992245</v>
      </c>
      <c r="AL86" s="9">
        <v>51.147762551848125</v>
      </c>
      <c r="AM86" s="9">
        <v>47.198677627882596</v>
      </c>
      <c r="AN86" s="9">
        <v>47.423835960875536</v>
      </c>
      <c r="AO86" s="9">
        <v>49.201438413656895</v>
      </c>
      <c r="AP86" s="9">
        <v>51.481382252157317</v>
      </c>
      <c r="AQ86" s="9">
        <v>46.114196280390814</v>
      </c>
      <c r="AR86" s="9">
        <v>50.660309328123311</v>
      </c>
      <c r="AS86" s="9">
        <v>56.278607597745321</v>
      </c>
      <c r="AT86" s="9">
        <v>61.655546820999497</v>
      </c>
      <c r="AU86" s="9">
        <v>62.034235654294086</v>
      </c>
      <c r="AV86" s="9">
        <v>61.403436291579588</v>
      </c>
      <c r="AW86" s="9">
        <v>55.270066429789367</v>
      </c>
      <c r="AX86" s="9">
        <v>61.968265379791454</v>
      </c>
      <c r="AY86" s="9">
        <v>56.193563785912033</v>
      </c>
      <c r="AZ86" s="9">
        <v>55.26072381389168</v>
      </c>
      <c r="BA86" s="9" t="s">
        <v>0</v>
      </c>
      <c r="BB86" s="9" t="s">
        <v>0</v>
      </c>
      <c r="BC86" s="9" t="s">
        <v>0</v>
      </c>
      <c r="BD86" s="9" t="s">
        <v>0</v>
      </c>
      <c r="BE86" s="9" t="s">
        <v>0</v>
      </c>
      <c r="BF86" s="9" t="s">
        <v>0</v>
      </c>
      <c r="BG86" s="9" t="s">
        <v>0</v>
      </c>
      <c r="BH86" s="9" t="s">
        <v>0</v>
      </c>
    </row>
    <row r="87" spans="3:60" x14ac:dyDescent="0.2">
      <c r="C87" s="9" t="s">
        <v>105</v>
      </c>
      <c r="D87" s="9" t="s">
        <v>0</v>
      </c>
      <c r="E87" s="9" t="s">
        <v>0</v>
      </c>
      <c r="F87" s="9" t="s">
        <v>0</v>
      </c>
      <c r="G87" s="9" t="s">
        <v>0</v>
      </c>
      <c r="H87" s="9" t="s">
        <v>0</v>
      </c>
      <c r="I87" s="9" t="s">
        <v>0</v>
      </c>
      <c r="J87" s="9" t="s">
        <v>0</v>
      </c>
      <c r="K87" s="9" t="s">
        <v>0</v>
      </c>
      <c r="L87" s="9" t="s">
        <v>0</v>
      </c>
      <c r="M87" s="9" t="s">
        <v>0</v>
      </c>
      <c r="N87" s="9" t="s">
        <v>0</v>
      </c>
      <c r="O87" s="9" t="s">
        <v>0</v>
      </c>
      <c r="P87" s="9" t="s">
        <v>0</v>
      </c>
      <c r="Q87" s="9" t="s">
        <v>0</v>
      </c>
      <c r="R87" s="9" t="s">
        <v>0</v>
      </c>
      <c r="S87" s="9" t="s">
        <v>0</v>
      </c>
      <c r="T87" s="9" t="s">
        <v>0</v>
      </c>
      <c r="U87" s="9" t="s">
        <v>0</v>
      </c>
      <c r="V87" s="9" t="s">
        <v>0</v>
      </c>
      <c r="W87" s="9" t="s">
        <v>0</v>
      </c>
      <c r="X87" s="9" t="s">
        <v>0</v>
      </c>
      <c r="Y87" s="9" t="s">
        <v>0</v>
      </c>
      <c r="Z87" s="9" t="s">
        <v>0</v>
      </c>
      <c r="AA87" s="9" t="s">
        <v>0</v>
      </c>
      <c r="AB87" s="9" t="s">
        <v>0</v>
      </c>
      <c r="AC87" s="9" t="s">
        <v>0</v>
      </c>
      <c r="AD87" s="9">
        <v>7.0832918037144088</v>
      </c>
      <c r="AE87" s="9">
        <v>5.991631938315285</v>
      </c>
      <c r="AF87" s="9">
        <v>7.4377048078218539</v>
      </c>
      <c r="AG87" s="9">
        <v>7.0526141249140277</v>
      </c>
      <c r="AH87" s="9">
        <v>3.2843892894030695</v>
      </c>
      <c r="AI87" s="9">
        <v>4.5908099431143041</v>
      </c>
      <c r="AJ87" s="9">
        <v>6.0965115878262131</v>
      </c>
      <c r="AK87" s="9">
        <v>4.1922397983887878</v>
      </c>
      <c r="AL87" s="9">
        <v>5.7503144078102171</v>
      </c>
      <c r="AM87" s="9">
        <v>6.9380513618857123</v>
      </c>
      <c r="AN87" s="9">
        <v>8.3341909242696097</v>
      </c>
      <c r="AO87" s="9">
        <v>9.801900148414509</v>
      </c>
      <c r="AP87" s="9">
        <v>5.5690224926999896</v>
      </c>
      <c r="AQ87" s="9">
        <v>3.890701737064798</v>
      </c>
      <c r="AR87" s="9">
        <v>5.794834092760782</v>
      </c>
      <c r="AS87" s="9">
        <v>2.5050694690157664</v>
      </c>
      <c r="AT87" s="9">
        <v>1.6149224864639706</v>
      </c>
      <c r="AU87" s="9">
        <v>2.7233966368763154</v>
      </c>
      <c r="AV87" s="9">
        <v>2.3357256741778984</v>
      </c>
      <c r="AW87" s="9">
        <v>3.3213412215025802</v>
      </c>
      <c r="AX87" s="9">
        <v>3.9085242056807843</v>
      </c>
      <c r="AY87" s="9">
        <v>3.9982290459561955</v>
      </c>
      <c r="AZ87" s="9">
        <v>4.9779146801733223</v>
      </c>
      <c r="BA87" s="9" t="s">
        <v>0</v>
      </c>
      <c r="BB87" s="9" t="s">
        <v>0</v>
      </c>
      <c r="BC87" s="9" t="s">
        <v>0</v>
      </c>
      <c r="BD87" s="9" t="s">
        <v>0</v>
      </c>
      <c r="BE87" s="9" t="s">
        <v>0</v>
      </c>
      <c r="BF87" s="9" t="s">
        <v>0</v>
      </c>
      <c r="BG87" s="9" t="s">
        <v>0</v>
      </c>
      <c r="BH87" s="9" t="s">
        <v>0</v>
      </c>
    </row>
    <row r="88" spans="3:60" x14ac:dyDescent="0.2">
      <c r="C88" s="9" t="s">
        <v>106</v>
      </c>
      <c r="D88" s="9" t="s">
        <v>0</v>
      </c>
      <c r="E88" s="9" t="s">
        <v>0</v>
      </c>
      <c r="F88" s="9" t="s">
        <v>0</v>
      </c>
      <c r="G88" s="9" t="s">
        <v>0</v>
      </c>
      <c r="H88" s="9" t="s">
        <v>0</v>
      </c>
      <c r="I88" s="9" t="s">
        <v>0</v>
      </c>
      <c r="J88" s="9" t="s">
        <v>0</v>
      </c>
      <c r="K88" s="9" t="s">
        <v>0</v>
      </c>
      <c r="L88" s="9" t="s">
        <v>0</v>
      </c>
      <c r="M88" s="9" t="s">
        <v>0</v>
      </c>
      <c r="N88" s="9" t="s">
        <v>0</v>
      </c>
      <c r="O88" s="9" t="s">
        <v>0</v>
      </c>
      <c r="P88" s="9" t="s">
        <v>0</v>
      </c>
      <c r="Q88" s="9" t="s">
        <v>0</v>
      </c>
      <c r="R88" s="9" t="s">
        <v>0</v>
      </c>
      <c r="S88" s="9" t="s">
        <v>0</v>
      </c>
      <c r="T88" s="9" t="s">
        <v>0</v>
      </c>
      <c r="U88" s="9" t="s">
        <v>0</v>
      </c>
      <c r="V88" s="9" t="s">
        <v>0</v>
      </c>
      <c r="W88" s="9" t="s">
        <v>0</v>
      </c>
      <c r="X88" s="9" t="s">
        <v>0</v>
      </c>
      <c r="Y88" s="9" t="s">
        <v>0</v>
      </c>
      <c r="Z88" s="9" t="s">
        <v>0</v>
      </c>
      <c r="AA88" s="9" t="s">
        <v>0</v>
      </c>
      <c r="AB88" s="9" t="s">
        <v>0</v>
      </c>
      <c r="AC88" s="9" t="s">
        <v>0</v>
      </c>
      <c r="AD88" s="9">
        <v>26.931127279976078</v>
      </c>
      <c r="AE88" s="9">
        <v>27.810917877362233</v>
      </c>
      <c r="AF88" s="9">
        <v>37.299923834507318</v>
      </c>
      <c r="AG88" s="9">
        <v>29.810601159993627</v>
      </c>
      <c r="AH88" s="9">
        <v>31.46502438175677</v>
      </c>
      <c r="AI88" s="9">
        <v>29.066920866245727</v>
      </c>
      <c r="AJ88" s="9">
        <v>30.902073926044231</v>
      </c>
      <c r="AK88" s="9">
        <v>34.422712524829663</v>
      </c>
      <c r="AL88" s="9">
        <v>27.724836638349533</v>
      </c>
      <c r="AM88" s="9">
        <v>36.572448763014101</v>
      </c>
      <c r="AN88" s="9">
        <v>29.652974842850789</v>
      </c>
      <c r="AO88" s="9">
        <v>30.938767207293527</v>
      </c>
      <c r="AP88" s="9">
        <v>30.082779708263431</v>
      </c>
      <c r="AQ88" s="9">
        <v>27.602111180044606</v>
      </c>
      <c r="AR88" s="9">
        <v>31.129019424443651</v>
      </c>
      <c r="AS88" s="9">
        <v>27.91406915863751</v>
      </c>
      <c r="AT88" s="9">
        <v>21.948289713926538</v>
      </c>
      <c r="AU88" s="9">
        <v>25.747868276509397</v>
      </c>
      <c r="AV88" s="9">
        <v>29.728996145291909</v>
      </c>
      <c r="AW88" s="9">
        <v>29.650420919536181</v>
      </c>
      <c r="AX88" s="9">
        <v>27.426052999762931</v>
      </c>
      <c r="AY88" s="9">
        <v>28.693073923922597</v>
      </c>
      <c r="AZ88" s="9">
        <v>27.373887715587433</v>
      </c>
      <c r="BA88" s="9">
        <v>1.3634617557820212</v>
      </c>
      <c r="BB88" s="9">
        <v>1.2177523864657063</v>
      </c>
      <c r="BC88" s="9" t="s">
        <v>0</v>
      </c>
      <c r="BD88" s="9" t="s">
        <v>0</v>
      </c>
      <c r="BE88" s="9" t="s">
        <v>0</v>
      </c>
      <c r="BF88" s="9" t="s">
        <v>0</v>
      </c>
      <c r="BG88" s="9" t="s">
        <v>0</v>
      </c>
      <c r="BH88" s="9" t="s">
        <v>0</v>
      </c>
    </row>
    <row r="89" spans="3:60" x14ac:dyDescent="0.2">
      <c r="C89" s="9" t="s">
        <v>107</v>
      </c>
      <c r="D89" s="9">
        <v>2967.1</v>
      </c>
      <c r="E89" s="9">
        <v>3297.9</v>
      </c>
      <c r="F89" s="9">
        <v>3443.7</v>
      </c>
      <c r="G89" s="9">
        <v>3743.8</v>
      </c>
      <c r="H89" s="9">
        <v>4698.5</v>
      </c>
      <c r="I89" s="9">
        <v>5355.4</v>
      </c>
      <c r="J89" s="9">
        <v>5953.3</v>
      </c>
      <c r="K89" s="9">
        <v>6760.2</v>
      </c>
      <c r="L89" s="9">
        <v>7492.6</v>
      </c>
      <c r="M89" s="9">
        <v>8044.8</v>
      </c>
      <c r="N89" s="9">
        <v>9116.7999999999993</v>
      </c>
      <c r="O89" s="9">
        <v>10301.200000000001</v>
      </c>
      <c r="P89" s="9">
        <v>11668.8</v>
      </c>
      <c r="Q89" s="9">
        <v>12573.5</v>
      </c>
      <c r="R89" s="9">
        <v>13044.6</v>
      </c>
      <c r="S89" s="9">
        <v>13343.5</v>
      </c>
      <c r="T89" s="9">
        <v>13332.7</v>
      </c>
      <c r="U89" s="9">
        <v>14647.3</v>
      </c>
      <c r="V89" s="9">
        <v>15619.5</v>
      </c>
      <c r="W89" s="9">
        <v>15963.2</v>
      </c>
      <c r="X89" s="9">
        <v>16399.3</v>
      </c>
      <c r="Y89" s="9">
        <v>17090.7</v>
      </c>
      <c r="Z89" s="9">
        <v>17129.3</v>
      </c>
      <c r="AA89" s="9">
        <v>17390.400000000001</v>
      </c>
      <c r="AB89" s="9">
        <v>17292.599999999999</v>
      </c>
      <c r="AC89" s="9">
        <v>17467.5</v>
      </c>
      <c r="AD89" s="9">
        <v>17896</v>
      </c>
      <c r="AE89" s="9">
        <v>18521</v>
      </c>
      <c r="AF89" s="9">
        <v>19071.400000000001</v>
      </c>
      <c r="AG89" s="9">
        <v>19428.099999999999</v>
      </c>
      <c r="AH89" s="9">
        <v>19339.400000000001</v>
      </c>
      <c r="AI89" s="9">
        <v>21016.6</v>
      </c>
      <c r="AJ89" s="9">
        <v>21269.3</v>
      </c>
      <c r="AK89" s="9">
        <v>21075.3</v>
      </c>
      <c r="AL89" s="9">
        <v>21440.5</v>
      </c>
      <c r="AM89" s="9">
        <v>20799.900000000001</v>
      </c>
      <c r="AN89" s="9">
        <v>23173.1</v>
      </c>
      <c r="AO89" s="9">
        <v>22731.1</v>
      </c>
      <c r="AP89" s="9">
        <v>24410</v>
      </c>
      <c r="AQ89" s="9">
        <v>23251.811210190001</v>
      </c>
      <c r="AR89" s="9">
        <v>25328.01036068</v>
      </c>
      <c r="AS89" s="9">
        <v>24259.280131470001</v>
      </c>
      <c r="AT89" s="9">
        <v>25617.699712670001</v>
      </c>
      <c r="AU89" s="9">
        <v>23681.703848210003</v>
      </c>
      <c r="AV89" s="9">
        <v>22769.094544479998</v>
      </c>
      <c r="AW89" s="9">
        <v>22632.600555860001</v>
      </c>
      <c r="AX89" s="9">
        <v>24189.800197424021</v>
      </c>
      <c r="AY89" s="9">
        <v>24961.079999999998</v>
      </c>
      <c r="AZ89" s="9">
        <v>26700.440000000006</v>
      </c>
      <c r="BA89" s="9">
        <v>28064.244954998259</v>
      </c>
      <c r="BB89" s="9">
        <v>30199.607672703605</v>
      </c>
      <c r="BC89" s="9">
        <v>31187.623950035373</v>
      </c>
      <c r="BD89" s="9">
        <v>31815.892487192526</v>
      </c>
      <c r="BE89" s="9">
        <v>33837.91066334115</v>
      </c>
      <c r="BF89" s="9" t="s">
        <v>0</v>
      </c>
      <c r="BG89" s="9" t="s">
        <v>0</v>
      </c>
      <c r="BH89" s="9" t="s">
        <v>0</v>
      </c>
    </row>
    <row r="90" spans="3:60" x14ac:dyDescent="0.2">
      <c r="C90" s="9" t="s">
        <v>108</v>
      </c>
      <c r="D90" s="9">
        <v>19614.772322864766</v>
      </c>
      <c r="E90" s="9">
        <v>20290.870961505894</v>
      </c>
      <c r="F90" s="9">
        <v>19331.765350048616</v>
      </c>
      <c r="G90" s="9">
        <v>18998.720190419834</v>
      </c>
      <c r="H90" s="9">
        <v>21050.906615626973</v>
      </c>
      <c r="I90" s="9">
        <v>21166.994335566305</v>
      </c>
      <c r="J90" s="9">
        <v>21512.308682889165</v>
      </c>
      <c r="K90" s="9">
        <v>22436.607639569702</v>
      </c>
      <c r="L90" s="9">
        <v>22823.599841382849</v>
      </c>
      <c r="M90" s="9">
        <v>22887.793593140945</v>
      </c>
      <c r="N90" s="9">
        <v>23837.456806729388</v>
      </c>
      <c r="O90" s="9">
        <v>24332.243950269982</v>
      </c>
      <c r="P90" s="9">
        <v>25024.043227436705</v>
      </c>
      <c r="Q90" s="9">
        <v>25109.614832932737</v>
      </c>
      <c r="R90" s="9">
        <v>24585.316886146542</v>
      </c>
      <c r="S90" s="9">
        <v>24113.92149995104</v>
      </c>
      <c r="T90" s="9">
        <v>23549.120262402739</v>
      </c>
      <c r="U90" s="9">
        <v>24696.7975642247</v>
      </c>
      <c r="V90" s="9">
        <v>25336.576646474103</v>
      </c>
      <c r="W90" s="9">
        <v>24669.204403371405</v>
      </c>
      <c r="X90" s="9">
        <v>24700.339033518514</v>
      </c>
      <c r="Y90" s="9">
        <v>25074.852724661476</v>
      </c>
      <c r="Z90" s="9">
        <v>24722.122862925156</v>
      </c>
      <c r="AA90" s="9">
        <v>24954.236728539337</v>
      </c>
      <c r="AB90" s="9">
        <v>24431.42990437799</v>
      </c>
      <c r="AC90" s="9">
        <v>24366.053847482308</v>
      </c>
      <c r="AD90" s="9">
        <v>24470.891421512759</v>
      </c>
      <c r="AE90" s="9">
        <v>24825.559524276941</v>
      </c>
      <c r="AF90" s="9">
        <v>25252.155939689106</v>
      </c>
      <c r="AG90" s="9">
        <v>25298.244547051552</v>
      </c>
      <c r="AH90" s="9">
        <v>24445.004981340142</v>
      </c>
      <c r="AI90" s="9">
        <v>25912.417250420331</v>
      </c>
      <c r="AJ90" s="9">
        <v>25622.454970498569</v>
      </c>
      <c r="AK90" s="9">
        <v>25018.032255275968</v>
      </c>
      <c r="AL90" s="9">
        <v>24929.091973710511</v>
      </c>
      <c r="AM90" s="9">
        <v>23501.225740045298</v>
      </c>
      <c r="AN90" s="9">
        <v>25650.089582941993</v>
      </c>
      <c r="AO90" s="9">
        <v>24563.397818609479</v>
      </c>
      <c r="AP90" s="9">
        <v>25330.291972666771</v>
      </c>
      <c r="AQ90" s="9">
        <v>24001.464586142745</v>
      </c>
      <c r="AR90" s="9">
        <v>25328.01036068</v>
      </c>
      <c r="AS90" s="9">
        <v>24105.332519400596</v>
      </c>
      <c r="AT90" s="9">
        <v>24864.553654569656</v>
      </c>
      <c r="AU90" s="9">
        <v>22783.121154958266</v>
      </c>
      <c r="AV90" s="9">
        <v>21681.360330942858</v>
      </c>
      <c r="AW90" s="9">
        <v>21458.467355220157</v>
      </c>
      <c r="AX90" s="9">
        <v>22771.14522092784</v>
      </c>
      <c r="AY90" s="9">
        <v>23169.919747574346</v>
      </c>
      <c r="AZ90" s="9">
        <v>24710.793699021448</v>
      </c>
      <c r="BA90" s="9">
        <v>25476.066039169538</v>
      </c>
      <c r="BB90" s="9">
        <v>26894.136814232636</v>
      </c>
      <c r="BC90" s="9">
        <v>27197.972764928156</v>
      </c>
      <c r="BD90" s="9">
        <v>27172.151799273561</v>
      </c>
      <c r="BE90" s="9">
        <v>28294.669693268679</v>
      </c>
      <c r="BF90" s="9" t="s">
        <v>0</v>
      </c>
      <c r="BG90" s="9" t="s">
        <v>0</v>
      </c>
      <c r="BH90" s="9" t="s">
        <v>0</v>
      </c>
    </row>
    <row r="91" spans="3:60" x14ac:dyDescent="0.2">
      <c r="C91" s="9" t="s">
        <v>109</v>
      </c>
      <c r="D91" s="9">
        <v>395.61333333333334</v>
      </c>
      <c r="E91" s="9">
        <v>444.64668527282288</v>
      </c>
      <c r="F91" s="9">
        <v>495.54631401723913</v>
      </c>
      <c r="G91" s="9">
        <v>618.86106289776012</v>
      </c>
      <c r="H91" s="9">
        <v>770.89041657779455</v>
      </c>
      <c r="I91" s="9">
        <v>931.98983676168598</v>
      </c>
      <c r="J91" s="9">
        <v>984.83043837882553</v>
      </c>
      <c r="K91" s="9">
        <v>1126.0994136460554</v>
      </c>
      <c r="L91" s="9">
        <v>1358.6842200703588</v>
      </c>
      <c r="M91" s="9">
        <v>1529.138946968257</v>
      </c>
      <c r="N91" s="9">
        <v>1617.6298372930673</v>
      </c>
      <c r="O91" s="9">
        <v>1446.1071960019092</v>
      </c>
      <c r="P91" s="9">
        <v>1400.4128462387787</v>
      </c>
      <c r="Q91" s="9">
        <v>1374.9043193001642</v>
      </c>
      <c r="R91" s="9">
        <v>1259.5446382017265</v>
      </c>
      <c r="S91" s="9">
        <v>1259.2484239930543</v>
      </c>
      <c r="T91" s="9">
        <v>1647.8432826597457</v>
      </c>
      <c r="U91" s="9">
        <v>2141.3242109264211</v>
      </c>
      <c r="V91" s="9">
        <v>2320.1871657754009</v>
      </c>
      <c r="W91" s="9">
        <v>2183.7482900136802</v>
      </c>
      <c r="X91" s="9">
        <v>2649.7495556632734</v>
      </c>
      <c r="Y91" s="9">
        <v>2672.0919324577862</v>
      </c>
      <c r="Z91" s="9">
        <v>2837.8561961563951</v>
      </c>
      <c r="AA91" s="9">
        <v>2682.0481184454043</v>
      </c>
      <c r="AB91" s="9">
        <v>2718.5348215689355</v>
      </c>
      <c r="AC91" s="9">
        <v>3118.082827561585</v>
      </c>
      <c r="AD91" s="9">
        <v>3086.0493188480768</v>
      </c>
      <c r="AE91" s="9">
        <v>2804.5124167171412</v>
      </c>
      <c r="AF91" s="9">
        <v>2846.0528279361292</v>
      </c>
      <c r="AG91" s="9">
        <v>2784.9913990825685</v>
      </c>
      <c r="AH91" s="9">
        <v>2392.6017567734752</v>
      </c>
      <c r="AI91" s="9">
        <v>2525.1231527093591</v>
      </c>
      <c r="AJ91" s="9">
        <v>2694.0215326155794</v>
      </c>
      <c r="AK91" s="9">
        <v>3199.0437158469945</v>
      </c>
      <c r="AL91" s="9">
        <v>3578.7848439325658</v>
      </c>
      <c r="AM91" s="9">
        <v>3468.3841920960485</v>
      </c>
      <c r="AN91" s="9">
        <v>3896.6033294097861</v>
      </c>
      <c r="AO91" s="9">
        <v>4175.4408523144748</v>
      </c>
      <c r="AP91" s="9">
        <v>4788.1522165555125</v>
      </c>
      <c r="AQ91" s="9">
        <v>4337.2152975545614</v>
      </c>
      <c r="AR91" s="9">
        <v>4503.5580299928879</v>
      </c>
      <c r="AS91" s="9">
        <v>4518.3982364444037</v>
      </c>
      <c r="AT91" s="9">
        <v>4422.9453923808705</v>
      </c>
      <c r="AU91" s="9">
        <v>4216.5935887246542</v>
      </c>
      <c r="AV91" s="9">
        <v>4056.8783561262403</v>
      </c>
      <c r="AW91" s="9">
        <v>3363.9884028386973</v>
      </c>
      <c r="AX91" s="9">
        <v>3593.4065082692423</v>
      </c>
      <c r="AY91" s="9">
        <v>3780.324509245846</v>
      </c>
      <c r="AZ91" s="9">
        <v>4279.3234332751299</v>
      </c>
      <c r="BA91" s="9">
        <v>4387.2037102621325</v>
      </c>
      <c r="BB91" s="9">
        <v>4769.1942576968086</v>
      </c>
      <c r="BC91" s="9">
        <v>4957.6186920156088</v>
      </c>
      <c r="BD91" s="9">
        <v>5114.5890991028537</v>
      </c>
      <c r="BE91" s="9">
        <v>5490.244121686188</v>
      </c>
      <c r="BF91" s="9" t="s">
        <v>0</v>
      </c>
      <c r="BG91" s="9" t="s">
        <v>0</v>
      </c>
      <c r="BH91" s="9" t="s">
        <v>0</v>
      </c>
    </row>
    <row r="92" spans="3:60" x14ac:dyDescent="0.2">
      <c r="C92" s="9" t="s">
        <v>110</v>
      </c>
      <c r="D92" s="9">
        <v>3487.6906690726828</v>
      </c>
      <c r="E92" s="9">
        <v>3607.9073544640637</v>
      </c>
      <c r="F92" s="9">
        <v>3437.3693723415035</v>
      </c>
      <c r="G92" s="9">
        <v>3378.1508162197429</v>
      </c>
      <c r="H92" s="9">
        <v>3743.0488292366595</v>
      </c>
      <c r="I92" s="9">
        <v>3763.6903157123588</v>
      </c>
      <c r="J92" s="9">
        <v>3825.0904485933793</v>
      </c>
      <c r="K92" s="9">
        <v>3989.4394807200752</v>
      </c>
      <c r="L92" s="9">
        <v>4058.2503274151582</v>
      </c>
      <c r="M92" s="9">
        <v>4069.6645791502392</v>
      </c>
      <c r="N92" s="9">
        <v>4238.5236142833191</v>
      </c>
      <c r="O92" s="9">
        <v>4326.5014136326427</v>
      </c>
      <c r="P92" s="9">
        <v>4449.5098199567401</v>
      </c>
      <c r="Q92" s="9">
        <v>4464.7252547888938</v>
      </c>
      <c r="R92" s="9">
        <v>4371.500157565175</v>
      </c>
      <c r="S92" s="9">
        <v>4287.6816322814793</v>
      </c>
      <c r="T92" s="9">
        <v>4187.2546697017679</v>
      </c>
      <c r="U92" s="9">
        <v>4391.3224687455013</v>
      </c>
      <c r="V92" s="9">
        <v>4505.0811960302462</v>
      </c>
      <c r="W92" s="9">
        <v>4386.4161456919283</v>
      </c>
      <c r="X92" s="9">
        <v>4391.9521752344444</v>
      </c>
      <c r="Y92" s="9">
        <v>4458.5442255799217</v>
      </c>
      <c r="Z92" s="9">
        <v>4395.8255446168487</v>
      </c>
      <c r="AA92" s="9">
        <v>4437.0975690859423</v>
      </c>
      <c r="AB92" s="9">
        <v>4344.1376074640812</v>
      </c>
      <c r="AC92" s="9">
        <v>4332.5131307756592</v>
      </c>
      <c r="AD92" s="9">
        <v>4351.154235688613</v>
      </c>
      <c r="AE92" s="9">
        <v>4414.2175541032975</v>
      </c>
      <c r="AF92" s="9">
        <v>4490.0704017939379</v>
      </c>
      <c r="AG92" s="9">
        <v>4498.2653888782988</v>
      </c>
      <c r="AH92" s="9">
        <v>4346.5513835953316</v>
      </c>
      <c r="AI92" s="9">
        <v>4607.471061596787</v>
      </c>
      <c r="AJ92" s="9">
        <v>4555.9130459634725</v>
      </c>
      <c r="AK92" s="9">
        <v>4448.4410126735365</v>
      </c>
      <c r="AL92" s="9">
        <v>4432.6265956099769</v>
      </c>
      <c r="AM92" s="9">
        <v>4178.7385739767606</v>
      </c>
      <c r="AN92" s="9">
        <v>4560.8267394989325</v>
      </c>
      <c r="AO92" s="9">
        <v>4367.6027415735207</v>
      </c>
      <c r="AP92" s="9">
        <v>4503.963722024675</v>
      </c>
      <c r="AQ92" s="9">
        <v>4267.6857372231061</v>
      </c>
      <c r="AR92" s="9">
        <v>4503.5580299928879</v>
      </c>
      <c r="AS92" s="9">
        <v>4286.1544309033779</v>
      </c>
      <c r="AT92" s="9">
        <v>4421.1510765593275</v>
      </c>
      <c r="AU92" s="9">
        <v>4051.0528369413705</v>
      </c>
      <c r="AV92" s="9">
        <v>3855.1494187309495</v>
      </c>
      <c r="AW92" s="9">
        <v>3815.516955053371</v>
      </c>
      <c r="AX92" s="9">
        <v>4048.9234034366714</v>
      </c>
      <c r="AY92" s="9">
        <v>4119.8292581035466</v>
      </c>
      <c r="AZ92" s="9">
        <v>4393.8111129127756</v>
      </c>
      <c r="BA92" s="9">
        <v>4529.8837196247405</v>
      </c>
      <c r="BB92" s="9">
        <v>4782.0300167554478</v>
      </c>
      <c r="BC92" s="9">
        <v>4836.054901303015</v>
      </c>
      <c r="BD92" s="9">
        <v>4831.4636911937341</v>
      </c>
      <c r="BE92" s="9">
        <v>5031.0579113208896</v>
      </c>
      <c r="BF92" s="9" t="s">
        <v>0</v>
      </c>
      <c r="BG92" s="9" t="s">
        <v>0</v>
      </c>
      <c r="BH92" s="9" t="s">
        <v>0</v>
      </c>
    </row>
    <row r="93" spans="3:60" x14ac:dyDescent="0.2">
      <c r="C93" s="9" t="s">
        <v>112</v>
      </c>
      <c r="D93" s="9">
        <v>2.3168522480595937</v>
      </c>
      <c r="E93" s="9">
        <v>2.3267906530450979</v>
      </c>
      <c r="F93" s="9">
        <v>2.1329955589690854</v>
      </c>
      <c r="G93" s="9">
        <v>2.0138242650816274</v>
      </c>
      <c r="H93" s="9">
        <v>2.2566809475322271</v>
      </c>
      <c r="I93" s="9">
        <v>2.3026649582498466</v>
      </c>
      <c r="J93" s="9">
        <v>2.2093364160305193</v>
      </c>
      <c r="K93" s="9">
        <v>2.2619577401167748</v>
      </c>
      <c r="L93" s="9">
        <v>2.2508614292967066</v>
      </c>
      <c r="M93" s="9">
        <v>2.1731132343049775</v>
      </c>
      <c r="N93" s="9">
        <v>2.2742648452857299</v>
      </c>
      <c r="O93" s="9">
        <v>2.3370388856118702</v>
      </c>
      <c r="P93" s="9">
        <v>2.3180712934856884</v>
      </c>
      <c r="Q93" s="9">
        <v>2.267141726334617</v>
      </c>
      <c r="R93" s="9">
        <v>2.1310214023514646</v>
      </c>
      <c r="S93" s="9">
        <v>2.0096994525231371</v>
      </c>
      <c r="T93" s="9">
        <v>1.8708754007956274</v>
      </c>
      <c r="U93" s="9">
        <v>1.9570779782129719</v>
      </c>
      <c r="V93" s="9">
        <v>2.008050457418197</v>
      </c>
      <c r="W93" s="9">
        <v>1.9426237687621544</v>
      </c>
      <c r="X93" s="9">
        <v>1.9167980625487253</v>
      </c>
      <c r="Y93" s="9">
        <v>1.9191152443824107</v>
      </c>
      <c r="Z93" s="9">
        <v>1.8558006704123664</v>
      </c>
      <c r="AA93" s="9">
        <v>1.8730249680656053</v>
      </c>
      <c r="AB93" s="9">
        <v>1.740948729771687</v>
      </c>
      <c r="AC93" s="9">
        <v>1.6852664250161367</v>
      </c>
      <c r="AD93" s="9">
        <v>1.6448166584560633</v>
      </c>
      <c r="AE93" s="9">
        <v>1.6159612050650498</v>
      </c>
      <c r="AF93" s="9">
        <v>1.6080601152794127</v>
      </c>
      <c r="AG93" s="9">
        <v>1.5648627771902364</v>
      </c>
      <c r="AH93" s="9">
        <v>1.4574741957266197</v>
      </c>
      <c r="AI93" s="9">
        <v>1.532351555858219</v>
      </c>
      <c r="AJ93" s="9">
        <v>1.5081711245569114</v>
      </c>
      <c r="AK93" s="9">
        <v>1.4668721302438628</v>
      </c>
      <c r="AL93" s="9">
        <v>1.4236710334189686</v>
      </c>
      <c r="AM93" s="9">
        <v>1.3114823352568501</v>
      </c>
      <c r="AN93" s="9">
        <v>1.3774981275189329</v>
      </c>
      <c r="AO93" s="9">
        <v>1.3072528028662704</v>
      </c>
      <c r="AP93" s="9">
        <v>1.3550045240831101</v>
      </c>
      <c r="AQ93" s="9">
        <v>1.3501672747379285</v>
      </c>
      <c r="AR93" s="9">
        <v>1.3986220508557501</v>
      </c>
      <c r="AS93" s="9">
        <v>1.3135461780665931</v>
      </c>
      <c r="AT93" s="9">
        <v>1.3518560778653532</v>
      </c>
      <c r="AU93" s="9">
        <v>1.2272366747497123</v>
      </c>
      <c r="AV93" s="9">
        <v>1.1492780532908669</v>
      </c>
      <c r="AW93" s="9">
        <v>1.1114265165747053</v>
      </c>
      <c r="AX93" s="9">
        <v>1.1517767790276821</v>
      </c>
      <c r="AY93" s="9">
        <v>1.1460198423648129</v>
      </c>
      <c r="AZ93" s="9">
        <v>1.2080508360259954</v>
      </c>
      <c r="BA93" s="9">
        <v>1.2219093183782992</v>
      </c>
      <c r="BB93" s="9">
        <v>1.2690596745141309</v>
      </c>
      <c r="BC93" s="9">
        <v>1.260880895888697</v>
      </c>
      <c r="BD93" s="9">
        <v>1.2385830514688005</v>
      </c>
      <c r="BE93" s="9">
        <v>1.2679665734647065</v>
      </c>
      <c r="BF93" s="9" t="s">
        <v>0</v>
      </c>
      <c r="BG93" s="9" t="s">
        <v>0</v>
      </c>
      <c r="BH93" s="9" t="s">
        <v>0</v>
      </c>
    </row>
    <row r="94" spans="3:60" x14ac:dyDescent="0.2">
      <c r="C94" s="9" t="s">
        <v>111</v>
      </c>
      <c r="D94" s="9">
        <v>2.0570176469999999</v>
      </c>
      <c r="E94" s="9">
        <v>3.4468849676781987</v>
      </c>
      <c r="F94" s="9">
        <v>-4.726783849134975</v>
      </c>
      <c r="G94" s="9">
        <v>-1.7227870998752004</v>
      </c>
      <c r="H94" s="9">
        <v>10.801708771109553</v>
      </c>
      <c r="I94" s="9">
        <v>0.55146185415670956</v>
      </c>
      <c r="J94" s="9">
        <v>1.6313811108393361</v>
      </c>
      <c r="K94" s="9">
        <v>4.2966051217725454</v>
      </c>
      <c r="L94" s="9">
        <v>1.7248249291066609</v>
      </c>
      <c r="M94" s="9">
        <v>0.28126041555329717</v>
      </c>
      <c r="N94" s="9">
        <v>4.1492125910862709</v>
      </c>
      <c r="O94" s="9">
        <v>2.0756708551262548</v>
      </c>
      <c r="P94" s="9">
        <v>2.8431380130028883</v>
      </c>
      <c r="Q94" s="9">
        <v>0.34195755145678408</v>
      </c>
      <c r="R94" s="9">
        <v>-2.0880365958403591</v>
      </c>
      <c r="S94" s="9">
        <v>-1.9173858461068893</v>
      </c>
      <c r="T94" s="9">
        <v>-2.3422206029386272</v>
      </c>
      <c r="U94" s="9">
        <v>4.8735463959317382</v>
      </c>
      <c r="V94" s="9">
        <v>2.5905345848409755</v>
      </c>
      <c r="W94" s="9">
        <v>-2.634026894851127</v>
      </c>
      <c r="X94" s="9">
        <v>0.12620848908631022</v>
      </c>
      <c r="Y94" s="9">
        <v>1.5162289498728887</v>
      </c>
      <c r="Z94" s="9">
        <v>-1.4067076110457211</v>
      </c>
      <c r="AA94" s="9">
        <v>0.93889131973481366</v>
      </c>
      <c r="AB94" s="9">
        <v>-2.0950623729694362</v>
      </c>
      <c r="AC94" s="9">
        <v>-0.26758997386382433</v>
      </c>
      <c r="AD94" s="9">
        <v>0.43026078283612268</v>
      </c>
      <c r="AE94" s="9">
        <v>1.4493468858775893</v>
      </c>
      <c r="AF94" s="9">
        <v>1.7183758335637789</v>
      </c>
      <c r="AG94" s="9">
        <v>0.1825135543773726</v>
      </c>
      <c r="AH94" s="9">
        <v>-3.3727224200259864</v>
      </c>
      <c r="AI94" s="9">
        <v>6.0029125385751447</v>
      </c>
      <c r="AJ94" s="9">
        <v>-1.1190089952609839</v>
      </c>
      <c r="AK94" s="9">
        <v>-2.3589570785411795</v>
      </c>
      <c r="AL94" s="9">
        <v>-0.35550470419871694</v>
      </c>
      <c r="AM94" s="9">
        <v>-5.7277105607015262</v>
      </c>
      <c r="AN94" s="9">
        <v>9.1436245354432835</v>
      </c>
      <c r="AO94" s="9">
        <v>-4.2366002692450389</v>
      </c>
      <c r="AP94" s="9">
        <v>3.122101265144539</v>
      </c>
      <c r="AQ94" s="9">
        <v>-5.2460010644880377</v>
      </c>
      <c r="AR94" s="9">
        <v>5.5269367824459126</v>
      </c>
      <c r="AS94" s="9">
        <v>-4.827374214823954</v>
      </c>
      <c r="AT94" s="9">
        <v>3.1495982665164179</v>
      </c>
      <c r="AU94" s="9">
        <v>-8.3710833040787751</v>
      </c>
      <c r="AV94" s="9">
        <v>-4.8358643072730745</v>
      </c>
      <c r="AW94" s="9">
        <v>-1.0280396262987046</v>
      </c>
      <c r="AX94" s="9">
        <v>6.1172955364323878</v>
      </c>
      <c r="AY94" s="9">
        <v>1.7512273659386013</v>
      </c>
      <c r="AZ94" s="9">
        <v>6.6503206236111945</v>
      </c>
      <c r="BA94" s="9">
        <v>3.096915256827204</v>
      </c>
      <c r="BB94" s="9">
        <v>5.5662863052827971</v>
      </c>
      <c r="BC94" s="9">
        <v>1.1297479178983272</v>
      </c>
      <c r="BD94" s="9">
        <v>-9.4937096517322406E-2</v>
      </c>
      <c r="BE94" s="9">
        <v>4.1311336043144298</v>
      </c>
      <c r="BF94" s="9" t="s">
        <v>0</v>
      </c>
      <c r="BG94" s="9" t="s">
        <v>0</v>
      </c>
      <c r="BH94" s="9" t="s">
        <v>0</v>
      </c>
    </row>
    <row r="95" spans="3:60" x14ac:dyDescent="0.2">
      <c r="C95" s="9" t="s">
        <v>113</v>
      </c>
      <c r="D95" s="9">
        <v>150535.73968705547</v>
      </c>
      <c r="E95" s="9">
        <v>155059.3883357041</v>
      </c>
      <c r="F95" s="9">
        <v>161152.20483641539</v>
      </c>
      <c r="G95" s="9">
        <v>167748.04409672832</v>
      </c>
      <c r="H95" s="9">
        <v>165865.22048364155</v>
      </c>
      <c r="I95" s="9">
        <v>163449.32432432432</v>
      </c>
      <c r="J95" s="9">
        <v>173133.00142247512</v>
      </c>
      <c r="K95" s="9">
        <v>176371.08819345661</v>
      </c>
      <c r="L95" s="9">
        <v>180297.65291607397</v>
      </c>
      <c r="M95" s="9">
        <v>187273.47083926032</v>
      </c>
      <c r="N95" s="9">
        <v>186368.95448079656</v>
      </c>
      <c r="O95" s="9">
        <v>185127.48933143672</v>
      </c>
      <c r="P95" s="9">
        <v>191948.79089615933</v>
      </c>
      <c r="Q95" s="9">
        <v>196931.89900426744</v>
      </c>
      <c r="R95" s="9">
        <v>205136.37980085349</v>
      </c>
      <c r="S95" s="9">
        <v>213349.39544807962</v>
      </c>
      <c r="T95" s="9">
        <v>223812.58890469419</v>
      </c>
      <c r="U95" s="9">
        <v>224381.57894736843</v>
      </c>
      <c r="V95" s="9">
        <v>224350.99573257469</v>
      </c>
      <c r="W95" s="9">
        <v>225798.54196301562</v>
      </c>
      <c r="X95" s="9">
        <v>229129.62304409675</v>
      </c>
      <c r="Y95" s="9">
        <v>232322.90184921765</v>
      </c>
      <c r="Z95" s="9">
        <v>236869.4879089616</v>
      </c>
      <c r="AA95" s="9">
        <v>236894.73684210528</v>
      </c>
      <c r="AB95" s="9">
        <v>249527.02702702704</v>
      </c>
      <c r="AC95" s="9">
        <v>257081.79231863443</v>
      </c>
      <c r="AD95" s="9">
        <v>264537.33997155051</v>
      </c>
      <c r="AE95" s="9">
        <v>273163.58463726885</v>
      </c>
      <c r="AF95" s="9">
        <v>279222.79516358464</v>
      </c>
      <c r="AG95" s="9">
        <v>287454.30298719776</v>
      </c>
      <c r="AH95" s="9">
        <v>298224.9288762447</v>
      </c>
      <c r="AI95" s="9">
        <v>300679.76529160741</v>
      </c>
      <c r="AJ95" s="9">
        <v>302081.97012802272</v>
      </c>
      <c r="AK95" s="9">
        <v>303260.31294452347</v>
      </c>
      <c r="AL95" s="9">
        <v>311351.88477951637</v>
      </c>
      <c r="AM95" s="9">
        <v>318627.13371266006</v>
      </c>
      <c r="AN95" s="9">
        <v>331094.95021337131</v>
      </c>
      <c r="AO95" s="9">
        <v>334105.4409672831</v>
      </c>
      <c r="AP95" s="9">
        <v>332394.73684210528</v>
      </c>
      <c r="AQ95" s="9">
        <v>316085.70412517781</v>
      </c>
      <c r="AR95" s="9">
        <v>321999.6443812233</v>
      </c>
      <c r="AS95" s="9">
        <v>326304.05405405408</v>
      </c>
      <c r="AT95" s="9">
        <v>327043.02987197728</v>
      </c>
      <c r="AU95" s="9">
        <v>330095.48364153627</v>
      </c>
      <c r="AV95" s="9">
        <v>335440.96728307253</v>
      </c>
      <c r="AW95" s="9">
        <v>343299.0753911807</v>
      </c>
      <c r="AX95" s="9">
        <v>351537.16216216219</v>
      </c>
      <c r="AY95" s="9">
        <v>359490.22048364155</v>
      </c>
      <c r="AZ95" s="9">
        <v>363710.77953694883</v>
      </c>
      <c r="BA95" s="9">
        <v>370721.7590939349</v>
      </c>
      <c r="BB95" s="9">
        <v>376816.79693953588</v>
      </c>
      <c r="BC95" s="9">
        <v>383545.735134202</v>
      </c>
      <c r="BD95" s="9">
        <v>390079.913128493</v>
      </c>
      <c r="BE95" s="9">
        <v>396781.58845887956</v>
      </c>
      <c r="BF95" s="9">
        <v>403400.25610754907</v>
      </c>
      <c r="BG95" s="9" t="s">
        <v>0</v>
      </c>
      <c r="BH95" s="9" t="s">
        <v>0</v>
      </c>
    </row>
    <row r="96" spans="3:60" x14ac:dyDescent="0.2">
      <c r="C96" s="9" t="s">
        <v>114</v>
      </c>
      <c r="D96" s="9">
        <v>30485.163970647118</v>
      </c>
      <c r="E96" s="9">
        <v>31243.076432743124</v>
      </c>
      <c r="F96" s="9">
        <v>32282.092314987054</v>
      </c>
      <c r="G96" s="9">
        <v>33402.637215597038</v>
      </c>
      <c r="H96" s="9">
        <v>32877.149748987424</v>
      </c>
      <c r="I96" s="9">
        <v>32302.238008759752</v>
      </c>
      <c r="J96" s="9">
        <v>34128.326714463852</v>
      </c>
      <c r="K96" s="9">
        <v>34657.3173891642</v>
      </c>
      <c r="L96" s="9">
        <v>35317.855615293629</v>
      </c>
      <c r="M96" s="9">
        <v>36591.143188601076</v>
      </c>
      <c r="N96" s="9">
        <v>36371.770975955609</v>
      </c>
      <c r="O96" s="9">
        <v>36143.594168574135</v>
      </c>
      <c r="P96" s="9">
        <v>37504.648475216753</v>
      </c>
      <c r="Q96" s="9">
        <v>38508.388542093744</v>
      </c>
      <c r="R96" s="9">
        <v>40136.251183888373</v>
      </c>
      <c r="S96" s="9">
        <v>41726.852229235206</v>
      </c>
      <c r="T96" s="9">
        <v>43713.39627044808</v>
      </c>
      <c r="U96" s="9">
        <v>43764.692597497255</v>
      </c>
      <c r="V96" s="9">
        <v>43733.137569702674</v>
      </c>
      <c r="W96" s="9">
        <v>43998.157046573579</v>
      </c>
      <c r="X96" s="9">
        <v>44577.747673948783</v>
      </c>
      <c r="Y96" s="9">
        <v>45076.23241156726</v>
      </c>
      <c r="Z96" s="9">
        <v>45807.288321207037</v>
      </c>
      <c r="AA96" s="9">
        <v>45653.254353845688</v>
      </c>
      <c r="AB96" s="9">
        <v>47930.66212582156</v>
      </c>
      <c r="AC96" s="9">
        <v>49155.218416564901</v>
      </c>
      <c r="AD96" s="9">
        <v>50273.154688626099</v>
      </c>
      <c r="AE96" s="9">
        <v>51686.58176674907</v>
      </c>
      <c r="AF96" s="9">
        <v>52653.742252231692</v>
      </c>
      <c r="AG96" s="9">
        <v>54022.609093628598</v>
      </c>
      <c r="AH96" s="9">
        <v>55868.289411061211</v>
      </c>
      <c r="AI96" s="9">
        <v>56128.386278067468</v>
      </c>
      <c r="AJ96" s="9">
        <v>56190.842657742309</v>
      </c>
      <c r="AK96" s="9">
        <v>56263.508895087849</v>
      </c>
      <c r="AL96" s="9">
        <v>57625.742139462593</v>
      </c>
      <c r="AM96" s="9">
        <v>58798.142408684274</v>
      </c>
      <c r="AN96" s="9">
        <v>60896.625016253682</v>
      </c>
      <c r="AO96" s="9">
        <v>61191.4727046306</v>
      </c>
      <c r="AP96" s="9">
        <v>60512.422509030635</v>
      </c>
      <c r="AQ96" s="9">
        <v>57230.799225996343</v>
      </c>
      <c r="AR96" s="9">
        <v>58049.331959838346</v>
      </c>
      <c r="AS96" s="9">
        <v>58582.415449560875</v>
      </c>
      <c r="AT96" s="9">
        <v>58494.550147017944</v>
      </c>
      <c r="AU96" s="9">
        <v>58809.10095163661</v>
      </c>
      <c r="AV96" s="9">
        <v>59443.729803840608</v>
      </c>
      <c r="AW96" s="9">
        <v>60418.703870323952</v>
      </c>
      <c r="AX96" s="9">
        <v>61360.998806451767</v>
      </c>
      <c r="AY96" s="9">
        <v>62335.741370494463</v>
      </c>
      <c r="AZ96" s="9">
        <v>62710.139040473448</v>
      </c>
      <c r="BA96" s="9">
        <v>63577.732652021077</v>
      </c>
      <c r="BB96" s="9">
        <v>64301.506861087451</v>
      </c>
      <c r="BC96" s="9">
        <v>64963.719049805142</v>
      </c>
      <c r="BD96" s="9">
        <v>65583.423674565463</v>
      </c>
      <c r="BE96" s="9">
        <v>66233.028874457683</v>
      </c>
      <c r="BF96" s="9">
        <v>66826.205759573655</v>
      </c>
      <c r="BG96" s="9" t="s">
        <v>0</v>
      </c>
      <c r="BH96" s="9" t="s">
        <v>0</v>
      </c>
    </row>
    <row r="97" spans="3:60" x14ac:dyDescent="0.2">
      <c r="C97" s="9" t="s">
        <v>115</v>
      </c>
      <c r="D97" s="9">
        <v>706.29620677859111</v>
      </c>
      <c r="E97" s="9">
        <v>726.9609821608027</v>
      </c>
      <c r="F97" s="9">
        <v>688.57559542097431</v>
      </c>
      <c r="G97" s="9">
        <v>672.67041342487914</v>
      </c>
      <c r="H97" s="9">
        <v>741.93237447703859</v>
      </c>
      <c r="I97" s="9">
        <v>743.81231535817369</v>
      </c>
      <c r="J97" s="9">
        <v>754.00955028452177</v>
      </c>
      <c r="K97" s="9">
        <v>783.93387320103659</v>
      </c>
      <c r="L97" s="9">
        <v>794.95598969934542</v>
      </c>
      <c r="M97" s="9">
        <v>795.16697521497451</v>
      </c>
      <c r="N97" s="9">
        <v>827.19040091399677</v>
      </c>
      <c r="O97" s="9">
        <v>844.68985037732182</v>
      </c>
      <c r="P97" s="9">
        <v>869.38449002671757</v>
      </c>
      <c r="Q97" s="9">
        <v>873.03974477686609</v>
      </c>
      <c r="R97" s="9">
        <v>855.31210283020437</v>
      </c>
      <c r="S97" s="9">
        <v>838.58432080607872</v>
      </c>
      <c r="T97" s="9">
        <v>817.82317767612653</v>
      </c>
      <c r="U97" s="9">
        <v>856.50916105822148</v>
      </c>
      <c r="V97" s="9">
        <v>878.18346901174391</v>
      </c>
      <c r="W97" s="9">
        <v>854.7186566040391</v>
      </c>
      <c r="X97" s="9">
        <v>854.46540374210986</v>
      </c>
      <c r="Y97" s="9">
        <v>865.06484780363235</v>
      </c>
      <c r="Z97" s="9">
        <v>850.09196376268596</v>
      </c>
      <c r="AA97" s="9">
        <v>855.09685278202767</v>
      </c>
      <c r="AB97" s="9">
        <v>834.44825345064942</v>
      </c>
      <c r="AC97" s="9">
        <v>828.39639211771691</v>
      </c>
      <c r="AD97" s="9">
        <v>826.90122304990757</v>
      </c>
      <c r="AE97" s="9">
        <v>835.23510957489066</v>
      </c>
      <c r="AF97" s="9">
        <v>846.70382836016176</v>
      </c>
      <c r="AG97" s="9">
        <v>845.37970097318157</v>
      </c>
      <c r="AH97" s="9">
        <v>814.26590176008438</v>
      </c>
      <c r="AI97" s="9">
        <v>860.08420041007798</v>
      </c>
      <c r="AJ97" s="9">
        <v>847.45406360927689</v>
      </c>
      <c r="AK97" s="9">
        <v>825.31373147932027</v>
      </c>
      <c r="AL97" s="9">
        <v>820.40099863223702</v>
      </c>
      <c r="AM97" s="9">
        <v>771.12725114906073</v>
      </c>
      <c r="AN97" s="9">
        <v>838.84986932112042</v>
      </c>
      <c r="AO97" s="9">
        <v>799.92724204643241</v>
      </c>
      <c r="AP97" s="9">
        <v>819.94606262965124</v>
      </c>
      <c r="AQ97" s="9">
        <v>772.7115222203704</v>
      </c>
      <c r="AR97" s="9">
        <v>811.8907571647535</v>
      </c>
      <c r="AS97" s="9">
        <v>769.50707915680039</v>
      </c>
      <c r="AT97" s="9">
        <v>790.76213138245885</v>
      </c>
      <c r="AU97" s="9">
        <v>721.72685496906661</v>
      </c>
      <c r="AV97" s="9">
        <v>683.17374069306209</v>
      </c>
      <c r="AW97" s="9">
        <v>671.50949578552809</v>
      </c>
      <c r="AX97" s="9">
        <v>706.7417356321647</v>
      </c>
      <c r="AY97" s="9">
        <v>714.37996499107794</v>
      </c>
      <c r="AZ97" s="9">
        <v>757.57035895150352</v>
      </c>
      <c r="BA97" s="9">
        <v>776.86223968868808</v>
      </c>
      <c r="BB97" s="9">
        <v>816.02449367899794</v>
      </c>
      <c r="BC97" s="9">
        <v>819.1151227577991</v>
      </c>
      <c r="BD97" s="9">
        <v>812.30517020614479</v>
      </c>
      <c r="BE97" s="9">
        <v>839.81266672135087</v>
      </c>
      <c r="BF97" s="9" t="s">
        <v>0</v>
      </c>
      <c r="BG97" s="9" t="s">
        <v>0</v>
      </c>
      <c r="BH97" s="9" t="s">
        <v>0</v>
      </c>
    </row>
    <row r="98" spans="3:60" x14ac:dyDescent="0.2">
      <c r="C98" s="9" t="s">
        <v>116</v>
      </c>
      <c r="D98" s="9">
        <v>42112</v>
      </c>
      <c r="E98" s="9">
        <v>44497</v>
      </c>
      <c r="F98" s="9">
        <v>42025</v>
      </c>
      <c r="G98" s="9">
        <v>38667</v>
      </c>
      <c r="H98" s="9">
        <v>34501</v>
      </c>
      <c r="I98" s="9">
        <v>33959</v>
      </c>
      <c r="J98" s="9">
        <v>30910</v>
      </c>
      <c r="K98" s="9">
        <v>31761</v>
      </c>
      <c r="L98" s="9">
        <v>32752</v>
      </c>
      <c r="M98" s="9">
        <v>33034</v>
      </c>
      <c r="N98" s="9">
        <v>32657</v>
      </c>
      <c r="O98" s="9">
        <v>32810</v>
      </c>
      <c r="P98" s="9">
        <v>30432</v>
      </c>
      <c r="Q98" s="9">
        <v>30448</v>
      </c>
      <c r="R98" s="9">
        <v>30831</v>
      </c>
      <c r="S98" s="9">
        <v>29497</v>
      </c>
      <c r="T98" s="9">
        <v>27931</v>
      </c>
      <c r="U98" s="9">
        <v>28390</v>
      </c>
      <c r="V98" s="9">
        <v>29849</v>
      </c>
      <c r="W98" s="9">
        <v>30950</v>
      </c>
      <c r="X98" s="9">
        <v>30969</v>
      </c>
      <c r="Y98" s="9">
        <v>29765</v>
      </c>
      <c r="Z98" s="9">
        <v>27941</v>
      </c>
      <c r="AA98" s="9">
        <v>27463</v>
      </c>
      <c r="AB98" s="9">
        <v>27771</v>
      </c>
      <c r="AC98" s="9">
        <v>27088</v>
      </c>
      <c r="AD98" s="9">
        <v>28432</v>
      </c>
      <c r="AE98" s="9">
        <v>25306</v>
      </c>
      <c r="AF98" s="9">
        <v>25068</v>
      </c>
      <c r="AG98" s="9">
        <v>27327</v>
      </c>
      <c r="AH98" s="9">
        <v>24378</v>
      </c>
      <c r="AI98" s="9">
        <v>21642.400000000001</v>
      </c>
      <c r="AJ98" s="9">
        <v>21760</v>
      </c>
      <c r="AK98" s="9">
        <v>20422</v>
      </c>
      <c r="AL98" s="9">
        <v>20480</v>
      </c>
      <c r="AM98" s="9">
        <v>20645</v>
      </c>
      <c r="AN98" s="9">
        <v>20218</v>
      </c>
      <c r="AO98" s="9">
        <v>20825</v>
      </c>
      <c r="AP98" s="9">
        <v>18117</v>
      </c>
      <c r="AQ98" s="9">
        <v>19042</v>
      </c>
      <c r="AR98" s="9">
        <v>18889.43</v>
      </c>
      <c r="AS98" s="9">
        <v>18716.016730769232</v>
      </c>
      <c r="AT98" s="9">
        <v>18573</v>
      </c>
      <c r="AU98" s="9">
        <v>18093.059999999998</v>
      </c>
      <c r="AV98" s="9">
        <v>16900.555256482905</v>
      </c>
      <c r="AW98" s="9">
        <v>17246</v>
      </c>
      <c r="AX98" s="9">
        <v>17253</v>
      </c>
      <c r="AY98" s="9">
        <v>16739.4866</v>
      </c>
      <c r="AZ98" s="9">
        <v>17066.919275588276</v>
      </c>
      <c r="BA98" s="9">
        <v>16890.874653404957</v>
      </c>
      <c r="BB98" s="9">
        <v>16933.500155443919</v>
      </c>
      <c r="BC98" s="9">
        <v>17056.230092194353</v>
      </c>
      <c r="BD98" s="9">
        <v>17358.842945007545</v>
      </c>
      <c r="BE98" s="9">
        <v>17729.303881443302</v>
      </c>
      <c r="BF98" s="9" t="s">
        <v>0</v>
      </c>
      <c r="BG98" s="9" t="s">
        <v>0</v>
      </c>
      <c r="BH98" s="9" t="s">
        <v>0</v>
      </c>
    </row>
    <row r="99" spans="3:60" x14ac:dyDescent="0.2">
      <c r="C99" s="9" t="s">
        <v>117</v>
      </c>
      <c r="D99" s="9">
        <v>13.929040735873849</v>
      </c>
      <c r="E99" s="9">
        <v>16.607538130325359</v>
      </c>
      <c r="F99" s="9">
        <v>15.423477831654136</v>
      </c>
      <c r="G99" s="9">
        <v>17.08958811902345</v>
      </c>
      <c r="H99" s="9">
        <v>19.198536606117329</v>
      </c>
      <c r="I99" s="9">
        <v>18.868805317996788</v>
      </c>
      <c r="J99" s="9">
        <v>19.318697193153373</v>
      </c>
      <c r="K99" s="9">
        <v>21.645809295582971</v>
      </c>
      <c r="L99" s="9">
        <v>16.329445052451753</v>
      </c>
      <c r="M99" s="9">
        <v>16.204256165473346</v>
      </c>
      <c r="N99" s="9">
        <v>18.144524394524396</v>
      </c>
      <c r="O99" s="9">
        <v>17.542616394206497</v>
      </c>
      <c r="P99" s="9">
        <v>16.755793226381464</v>
      </c>
      <c r="Q99" s="9">
        <v>16.47274028711178</v>
      </c>
      <c r="R99" s="9">
        <v>15.715315149563803</v>
      </c>
      <c r="S99" s="9">
        <v>13.810469516993292</v>
      </c>
      <c r="T99" s="9">
        <v>13.995664794077719</v>
      </c>
      <c r="U99" s="9">
        <v>14.896260744300998</v>
      </c>
      <c r="V99" s="9">
        <v>14.394826979096642</v>
      </c>
      <c r="W99" s="9">
        <v>13.103262503758643</v>
      </c>
      <c r="X99" s="9">
        <v>14.889050142384125</v>
      </c>
      <c r="Y99" s="9">
        <v>15.792799592760975</v>
      </c>
      <c r="Z99" s="9">
        <v>17.7777258848873</v>
      </c>
      <c r="AA99" s="9">
        <v>14.56550740638513</v>
      </c>
      <c r="AB99" s="9">
        <v>15.946127245180021</v>
      </c>
      <c r="AC99" s="9">
        <v>12.48661800486618</v>
      </c>
      <c r="AD99" s="9">
        <v>12.508381761287438</v>
      </c>
      <c r="AE99" s="9">
        <v>13.729820204092652</v>
      </c>
      <c r="AF99" s="9">
        <v>13.838541612067973</v>
      </c>
      <c r="AG99" s="9">
        <v>11.401526654690887</v>
      </c>
      <c r="AH99" s="9">
        <v>14.770623700838701</v>
      </c>
      <c r="AI99" s="9">
        <v>16.78173443849148</v>
      </c>
      <c r="AJ99" s="9">
        <v>13.490805997376501</v>
      </c>
      <c r="AK99" s="9">
        <v>16.107006780449151</v>
      </c>
      <c r="AL99" s="9">
        <v>19.186119726685479</v>
      </c>
      <c r="AM99" s="9">
        <v>11.181106148098642</v>
      </c>
      <c r="AN99" s="9">
        <v>15.41073663315065</v>
      </c>
      <c r="AO99" s="9">
        <v>15.724228039998065</v>
      </c>
      <c r="AP99" s="9">
        <v>18.830110610405573</v>
      </c>
      <c r="AQ99" s="9">
        <v>9.9280382328596097</v>
      </c>
      <c r="AR99" s="9">
        <v>14.104585273527537</v>
      </c>
      <c r="AS99" s="9">
        <v>9.6792160114592622</v>
      </c>
      <c r="AT99" s="9">
        <v>9.0296521816747788</v>
      </c>
      <c r="AU99" s="9">
        <v>11.258256927579653</v>
      </c>
      <c r="AV99" s="9">
        <v>10.986526026290566</v>
      </c>
      <c r="AW99" s="9">
        <v>11.495917521578574</v>
      </c>
      <c r="AX99" s="9">
        <v>13.681345087913305</v>
      </c>
      <c r="AY99" s="9">
        <v>10.388543350287728</v>
      </c>
      <c r="AZ99" s="9">
        <v>13.429179317875397</v>
      </c>
      <c r="BA99" s="9">
        <v>18.548806426050483</v>
      </c>
      <c r="BB99" s="9">
        <v>20.949631119736257</v>
      </c>
      <c r="BC99" s="9">
        <v>19.856899698207858</v>
      </c>
      <c r="BD99" s="9">
        <v>17.608038840764632</v>
      </c>
      <c r="BE99" s="9">
        <v>18.500502852542738</v>
      </c>
      <c r="BF99" s="9" t="s">
        <v>0</v>
      </c>
      <c r="BG99" s="9" t="s">
        <v>0</v>
      </c>
      <c r="BH99" s="9" t="s">
        <v>0</v>
      </c>
    </row>
    <row r="100" spans="3:60" x14ac:dyDescent="0.2">
      <c r="C100" s="9" t="s">
        <v>118</v>
      </c>
      <c r="D100" s="9">
        <v>57.464874153441826</v>
      </c>
      <c r="E100" s="9">
        <v>58.761636192728702</v>
      </c>
      <c r="F100" s="9">
        <v>61.473244098603402</v>
      </c>
      <c r="G100" s="9">
        <v>59.111063625193651</v>
      </c>
      <c r="H100" s="9">
        <v>57.633896286212625</v>
      </c>
      <c r="I100" s="9">
        <v>59.510027262202641</v>
      </c>
      <c r="J100" s="9">
        <v>58.418020257672211</v>
      </c>
      <c r="K100" s="9">
        <v>57.058962752581287</v>
      </c>
      <c r="L100" s="9">
        <v>57.683581133384934</v>
      </c>
      <c r="M100" s="9">
        <v>57.413484486873507</v>
      </c>
      <c r="N100" s="9">
        <v>54.985301860301874</v>
      </c>
      <c r="O100" s="9">
        <v>55.862423795285984</v>
      </c>
      <c r="P100" s="9">
        <v>53.93356643356644</v>
      </c>
      <c r="Q100" s="9">
        <v>53.697061279675509</v>
      </c>
      <c r="R100" s="9">
        <v>54.349692593103647</v>
      </c>
      <c r="S100" s="9">
        <v>53.838947802300744</v>
      </c>
      <c r="T100" s="9">
        <v>56.12366587412901</v>
      </c>
      <c r="U100" s="9">
        <v>55.202665337639033</v>
      </c>
      <c r="V100" s="9">
        <v>57.994173949230131</v>
      </c>
      <c r="W100" s="9">
        <v>59.817580435000494</v>
      </c>
      <c r="X100" s="9">
        <v>58.354929783588318</v>
      </c>
      <c r="Y100" s="9">
        <v>57.217082974951282</v>
      </c>
      <c r="Z100" s="9">
        <v>56.703426292960017</v>
      </c>
      <c r="AA100" s="9">
        <v>56.822729781948667</v>
      </c>
      <c r="AB100" s="9">
        <v>58.650521032117794</v>
      </c>
      <c r="AC100" s="9">
        <v>60.512952626305982</v>
      </c>
      <c r="AD100" s="9">
        <v>59.70999105945463</v>
      </c>
      <c r="AE100" s="9">
        <v>58.82187786836564</v>
      </c>
      <c r="AF100" s="9">
        <v>60.042665604394458</v>
      </c>
      <c r="AG100" s="9">
        <v>60.009985536413758</v>
      </c>
      <c r="AH100" s="9">
        <v>54.574702420964449</v>
      </c>
      <c r="AI100" s="9">
        <v>52.337104955130712</v>
      </c>
      <c r="AJ100" s="9">
        <v>52.018402110083549</v>
      </c>
      <c r="AK100" s="9">
        <v>51.5179380601937</v>
      </c>
      <c r="AL100" s="9">
        <v>53.427065600149248</v>
      </c>
      <c r="AM100" s="9">
        <v>54.942086612848165</v>
      </c>
      <c r="AN100" s="9">
        <v>48.525352781254043</v>
      </c>
      <c r="AO100" s="9">
        <v>50.627510327260893</v>
      </c>
      <c r="AP100" s="9">
        <v>51.46153215895125</v>
      </c>
      <c r="AQ100" s="9">
        <v>56.287955653210602</v>
      </c>
      <c r="AR100" s="9">
        <v>50.809340452174766</v>
      </c>
      <c r="AS100" s="9">
        <v>52.220139687270951</v>
      </c>
      <c r="AT100" s="9">
        <v>49.047465313428141</v>
      </c>
      <c r="AU100" s="9">
        <v>51.738787770822164</v>
      </c>
      <c r="AV100" s="9">
        <v>51.266742017415559</v>
      </c>
      <c r="AW100" s="9">
        <v>52.010063577524718</v>
      </c>
      <c r="AX100" s="9">
        <v>49.507183245214634</v>
      </c>
      <c r="AY100" s="9">
        <v>47.005875749647046</v>
      </c>
      <c r="AZ100" s="9">
        <v>46.219256496671775</v>
      </c>
      <c r="BA100" s="9">
        <v>44.431279202668605</v>
      </c>
      <c r="BB100" s="9">
        <v>42.006955535282856</v>
      </c>
      <c r="BC100" s="9">
        <v>41.476434670823316</v>
      </c>
      <c r="BD100" s="9">
        <v>42.261761926745002</v>
      </c>
      <c r="BE100" s="9">
        <v>41.419208296176059</v>
      </c>
      <c r="BF100" s="9" t="s">
        <v>0</v>
      </c>
      <c r="BG100" s="9" t="s">
        <v>0</v>
      </c>
      <c r="BH100" s="9" t="s">
        <v>0</v>
      </c>
    </row>
    <row r="101" spans="3:60" x14ac:dyDescent="0.2">
      <c r="C101" s="9" t="s">
        <v>119</v>
      </c>
      <c r="D101" s="9">
        <v>3.5378550490245626</v>
      </c>
      <c r="E101" s="9">
        <v>3.3870038509354439</v>
      </c>
      <c r="F101" s="9">
        <v>4.0794402020847249</v>
      </c>
      <c r="G101" s="9">
        <v>3.1946150969603075</v>
      </c>
      <c r="H101" s="9">
        <v>2.6906878802058962</v>
      </c>
      <c r="I101" s="9">
        <v>3.0231168540165068</v>
      </c>
      <c r="J101" s="9">
        <v>2.7581341440881526</v>
      </c>
      <c r="K101" s="9">
        <v>2.2247862489275465</v>
      </c>
      <c r="L101" s="9">
        <v>2.0954007954515119</v>
      </c>
      <c r="M101" s="9">
        <v>1.9577863961813842</v>
      </c>
      <c r="N101" s="9">
        <v>2.158652158652159</v>
      </c>
      <c r="O101" s="9">
        <v>2.7899662175280544</v>
      </c>
      <c r="P101" s="9">
        <v>3.5127862333744688</v>
      </c>
      <c r="Q101" s="9">
        <v>2.9784864993836244</v>
      </c>
      <c r="R101" s="9">
        <v>2.6148751207396161</v>
      </c>
      <c r="S101" s="9">
        <v>3.838573088020385</v>
      </c>
      <c r="T101" s="9">
        <v>3.3376585387805919</v>
      </c>
      <c r="U101" s="9">
        <v>2.8169014084507045</v>
      </c>
      <c r="V101" s="9">
        <v>3.3663049393386468</v>
      </c>
      <c r="W101" s="9">
        <v>3.9960659516888848</v>
      </c>
      <c r="X101" s="9">
        <v>3.377583189526383</v>
      </c>
      <c r="Y101" s="9">
        <v>4.2678181701159108</v>
      </c>
      <c r="Z101" s="9">
        <v>3.7392070896066976</v>
      </c>
      <c r="AA101" s="9">
        <v>2.4795289355046459</v>
      </c>
      <c r="AB101" s="9">
        <v>2.6514231520997424</v>
      </c>
      <c r="AC101" s="9">
        <v>2.6231572921139259</v>
      </c>
      <c r="AD101" s="9">
        <v>2.4267992847563695</v>
      </c>
      <c r="AE101" s="9">
        <v>2.092759570217591</v>
      </c>
      <c r="AF101" s="9">
        <v>1.8429025190527608</v>
      </c>
      <c r="AG101" s="9">
        <v>1.9904159439162867</v>
      </c>
      <c r="AH101" s="9">
        <v>1.361521039949533</v>
      </c>
      <c r="AI101" s="9">
        <v>2.6341082763149131</v>
      </c>
      <c r="AJ101" s="9">
        <v>3.649861537521216</v>
      </c>
      <c r="AK101" s="9">
        <v>2.5252309575664409</v>
      </c>
      <c r="AL101" s="9">
        <v>2.17299036869476</v>
      </c>
      <c r="AM101" s="9">
        <v>2.178062630118808</v>
      </c>
      <c r="AN101" s="9">
        <v>4.0909679368230272</v>
      </c>
      <c r="AO101" s="9">
        <v>3.9164404714246124</v>
      </c>
      <c r="AP101" s="9">
        <v>2.6615731257681281</v>
      </c>
      <c r="AQ101" s="9">
        <v>1.2313019291784475</v>
      </c>
      <c r="AR101" s="9">
        <v>1.0699616596047707</v>
      </c>
      <c r="AS101" s="9">
        <v>1.4505789046209281</v>
      </c>
      <c r="AT101" s="9">
        <v>1.2401659929008808</v>
      </c>
      <c r="AU101" s="9">
        <v>1.1585990676964693</v>
      </c>
      <c r="AV101" s="9">
        <v>0.96839160454650253</v>
      </c>
      <c r="AW101" s="9">
        <v>1.0919204772339495</v>
      </c>
      <c r="AX101" s="9">
        <v>2.1582898400938304</v>
      </c>
      <c r="AY101" s="9">
        <v>1.9494348802215291</v>
      </c>
      <c r="AZ101" s="9">
        <v>2.2239333883636365</v>
      </c>
      <c r="BA101" s="9">
        <v>2.8233758958823834</v>
      </c>
      <c r="BB101" s="9">
        <v>2.1817245810159682</v>
      </c>
      <c r="BC101" s="9">
        <v>2.1641574689974235</v>
      </c>
      <c r="BD101" s="9">
        <v>1.8971402569075317</v>
      </c>
      <c r="BE101" s="9">
        <v>2.2830691776502574</v>
      </c>
      <c r="BF101" s="9" t="s">
        <v>0</v>
      </c>
      <c r="BG101" s="9" t="s">
        <v>0</v>
      </c>
      <c r="BH101" s="9" t="s">
        <v>0</v>
      </c>
    </row>
    <row r="102" spans="3:60" x14ac:dyDescent="0.2">
      <c r="C102" s="9" t="s">
        <v>120</v>
      </c>
      <c r="D102" s="9">
        <v>25.068230061659758</v>
      </c>
      <c r="E102" s="9">
        <v>21.243821826010493</v>
      </c>
      <c r="F102" s="9">
        <v>19.023837867657736</v>
      </c>
      <c r="G102" s="9">
        <v>20.604733158822587</v>
      </c>
      <c r="H102" s="9">
        <v>20.47687922746416</v>
      </c>
      <c r="I102" s="9">
        <v>18.598050565784071</v>
      </c>
      <c r="J102" s="9">
        <v>19.505148405086253</v>
      </c>
      <c r="K102" s="9">
        <v>19.070441702908198</v>
      </c>
      <c r="L102" s="9">
        <v>23.891573018711796</v>
      </c>
      <c r="M102" s="9">
        <v>24.424472951471756</v>
      </c>
      <c r="N102" s="9">
        <v>24.711521586521588</v>
      </c>
      <c r="O102" s="9">
        <v>23.804993592979454</v>
      </c>
      <c r="P102" s="9">
        <v>25.797854106677637</v>
      </c>
      <c r="Q102" s="9">
        <v>26.851711933829083</v>
      </c>
      <c r="R102" s="9">
        <v>27.32011713659292</v>
      </c>
      <c r="S102" s="9">
        <v>28.512009592685576</v>
      </c>
      <c r="T102" s="9">
        <v>26.543010793012662</v>
      </c>
      <c r="U102" s="9">
        <v>27.084172509609282</v>
      </c>
      <c r="V102" s="9">
        <v>24.244694132334583</v>
      </c>
      <c r="W102" s="9">
        <v>23.083091109551969</v>
      </c>
      <c r="X102" s="9">
        <v>23.37843688450117</v>
      </c>
      <c r="Y102" s="9">
        <v>22.722299262171823</v>
      </c>
      <c r="Z102" s="9">
        <v>21.779640732545989</v>
      </c>
      <c r="AA102" s="9">
        <v>26.132233876161557</v>
      </c>
      <c r="AB102" s="9">
        <v>22.751928570602452</v>
      </c>
      <c r="AC102" s="9">
        <v>24.377272076713894</v>
      </c>
      <c r="AD102" s="9">
        <v>25.354827894501565</v>
      </c>
      <c r="AE102" s="9">
        <v>25.355542357324122</v>
      </c>
      <c r="AF102" s="9">
        <v>24.27536611701068</v>
      </c>
      <c r="AG102" s="9">
        <v>26.598071864979079</v>
      </c>
      <c r="AH102" s="9">
        <v>29.293152838247305</v>
      </c>
      <c r="AI102" s="9">
        <v>28.24705233006291</v>
      </c>
      <c r="AJ102" s="9">
        <v>30.840930355018738</v>
      </c>
      <c r="AK102" s="9">
        <v>29.849776752881336</v>
      </c>
      <c r="AL102" s="9">
        <v>25.21382430447051</v>
      </c>
      <c r="AM102" s="9">
        <v>31.698744608934383</v>
      </c>
      <c r="AN102" s="9">
        <v>31.972942648772275</v>
      </c>
      <c r="AO102" s="9">
        <v>29.731821161316436</v>
      </c>
      <c r="AP102" s="9">
        <v>27.046784104875051</v>
      </c>
      <c r="AQ102" s="9">
        <v>32.552704184751335</v>
      </c>
      <c r="AR102" s="9">
        <v>34.016112614692922</v>
      </c>
      <c r="AS102" s="9">
        <v>36.650065396648863</v>
      </c>
      <c r="AT102" s="9">
        <v>40.68271651199619</v>
      </c>
      <c r="AU102" s="9">
        <v>35.844356233901699</v>
      </c>
      <c r="AV102" s="9">
        <v>36.778340351747381</v>
      </c>
      <c r="AW102" s="9">
        <v>35.40209842366275</v>
      </c>
      <c r="AX102" s="9">
        <v>34.653181826778223</v>
      </c>
      <c r="AY102" s="9">
        <v>40.656146019843689</v>
      </c>
      <c r="AZ102" s="9">
        <v>38.127630797089196</v>
      </c>
      <c r="BA102" s="9">
        <v>34.19653847539854</v>
      </c>
      <c r="BB102" s="9">
        <v>34.861688763964914</v>
      </c>
      <c r="BC102" s="9">
        <v>36.502508161971413</v>
      </c>
      <c r="BD102" s="9">
        <v>38.233058975582821</v>
      </c>
      <c r="BE102" s="9">
        <v>37.797219673630956</v>
      </c>
      <c r="BF102" s="9" t="s">
        <v>0</v>
      </c>
      <c r="BG102" s="9" t="s">
        <v>0</v>
      </c>
      <c r="BH102" s="9" t="s">
        <v>0</v>
      </c>
    </row>
    <row r="103" spans="3:60" x14ac:dyDescent="0.2">
      <c r="C103" s="9" t="s">
        <v>122</v>
      </c>
      <c r="D103" s="9" t="s">
        <v>0</v>
      </c>
      <c r="E103" s="9" t="s">
        <v>0</v>
      </c>
      <c r="F103" s="9" t="s">
        <v>0</v>
      </c>
      <c r="G103" s="9" t="s">
        <v>0</v>
      </c>
      <c r="H103" s="9" t="s">
        <v>0</v>
      </c>
      <c r="I103" s="9" t="s">
        <v>0</v>
      </c>
      <c r="J103" s="9" t="s">
        <v>0</v>
      </c>
      <c r="K103" s="9" t="s">
        <v>0</v>
      </c>
      <c r="L103" s="9" t="s">
        <v>0</v>
      </c>
      <c r="M103" s="9" t="s">
        <v>0</v>
      </c>
      <c r="N103" s="9" t="s">
        <v>0</v>
      </c>
      <c r="O103" s="9" t="s">
        <v>0</v>
      </c>
      <c r="P103" s="9" t="s">
        <v>0</v>
      </c>
      <c r="Q103" s="9" t="s">
        <v>0</v>
      </c>
      <c r="R103" s="9" t="s">
        <v>0</v>
      </c>
      <c r="S103" s="9" t="s">
        <v>0</v>
      </c>
      <c r="T103" s="9" t="s">
        <v>0</v>
      </c>
      <c r="U103" s="9" t="s">
        <v>0</v>
      </c>
      <c r="V103" s="9" t="s">
        <v>0</v>
      </c>
      <c r="W103" s="9" t="s">
        <v>0</v>
      </c>
      <c r="X103" s="9" t="s">
        <v>0</v>
      </c>
      <c r="Y103" s="9" t="s">
        <v>0</v>
      </c>
      <c r="Z103" s="9">
        <v>4.2948627816905915</v>
      </c>
      <c r="AA103" s="9">
        <v>11.107844515741441</v>
      </c>
      <c r="AB103" s="9">
        <v>20.259992586248771</v>
      </c>
      <c r="AC103" s="9">
        <v>26.631983945393888</v>
      </c>
      <c r="AD103" s="9">
        <v>34.058517505400538</v>
      </c>
      <c r="AE103" s="9">
        <v>47.051755652985321</v>
      </c>
      <c r="AF103" s="9">
        <v>53.903084376158397</v>
      </c>
      <c r="AG103" s="9">
        <v>69.229097695345956</v>
      </c>
      <c r="AH103" s="9">
        <v>84.312246750092683</v>
      </c>
      <c r="AI103" s="9">
        <v>105.58843454808073</v>
      </c>
      <c r="AJ103" s="9">
        <v>103.93951401582453</v>
      </c>
      <c r="AK103" s="9">
        <v>131.59408433781141</v>
      </c>
      <c r="AL103" s="9">
        <v>146.93287998670638</v>
      </c>
      <c r="AM103" s="9">
        <v>164.15451280150322</v>
      </c>
      <c r="AN103" s="9">
        <v>188.23194815487071</v>
      </c>
      <c r="AO103" s="9">
        <v>271.34585149489351</v>
      </c>
      <c r="AP103" s="9">
        <v>293.6503777178429</v>
      </c>
      <c r="AQ103" s="9">
        <v>254.23501431620929</v>
      </c>
      <c r="AR103" s="9">
        <v>250.65118939577926</v>
      </c>
      <c r="AS103" s="9">
        <v>279.94600000000003</v>
      </c>
      <c r="AT103" s="9">
        <v>339.87700000000001</v>
      </c>
      <c r="AU103" s="9">
        <v>361.36500000000001</v>
      </c>
      <c r="AV103" s="9">
        <v>386.44600000000003</v>
      </c>
      <c r="AW103" s="9">
        <v>417.642</v>
      </c>
      <c r="AX103" s="9">
        <v>449.51599999999996</v>
      </c>
      <c r="AY103" s="9">
        <v>479.23823000003148</v>
      </c>
      <c r="AZ103" s="9">
        <v>523.65200000000004</v>
      </c>
      <c r="BA103" s="9">
        <v>585.40709100000004</v>
      </c>
      <c r="BB103" s="9">
        <v>603.27656451493272</v>
      </c>
      <c r="BC103" s="9">
        <v>634.92736020913196</v>
      </c>
      <c r="BD103" s="9">
        <v>667.06767203840241</v>
      </c>
      <c r="BE103" s="9">
        <v>673.55403200000001</v>
      </c>
      <c r="BF103" s="9">
        <v>704</v>
      </c>
      <c r="BG103" s="9">
        <v>736</v>
      </c>
      <c r="BH103" s="9" t="s">
        <v>0</v>
      </c>
    </row>
    <row r="104" spans="3:60" x14ac:dyDescent="0.2">
      <c r="C104" s="9" t="s">
        <v>123</v>
      </c>
      <c r="D104" s="9" t="s">
        <v>0</v>
      </c>
      <c r="E104" s="9" t="s">
        <v>0</v>
      </c>
      <c r="F104" s="9" t="s">
        <v>0</v>
      </c>
      <c r="G104" s="9" t="s">
        <v>0</v>
      </c>
      <c r="H104" s="9" t="s">
        <v>0</v>
      </c>
      <c r="I104" s="9" t="s">
        <v>0</v>
      </c>
      <c r="J104" s="9" t="s">
        <v>0</v>
      </c>
      <c r="K104" s="9" t="s">
        <v>0</v>
      </c>
      <c r="L104" s="9" t="s">
        <v>0</v>
      </c>
      <c r="M104" s="9" t="s">
        <v>0</v>
      </c>
      <c r="N104" s="9" t="s">
        <v>0</v>
      </c>
      <c r="O104" s="9" t="s">
        <v>0</v>
      </c>
      <c r="P104" s="9" t="s">
        <v>0</v>
      </c>
      <c r="Q104" s="9" t="s">
        <v>0</v>
      </c>
      <c r="R104" s="9" t="s">
        <v>0</v>
      </c>
      <c r="S104" s="9" t="s">
        <v>0</v>
      </c>
      <c r="T104" s="9" t="s">
        <v>0</v>
      </c>
      <c r="U104" s="9" t="s">
        <v>0</v>
      </c>
      <c r="V104" s="9" t="s">
        <v>0</v>
      </c>
      <c r="W104" s="9" t="s">
        <v>0</v>
      </c>
      <c r="X104" s="9" t="s">
        <v>0</v>
      </c>
      <c r="Y104" s="9" t="s">
        <v>0</v>
      </c>
      <c r="Z104" s="9" t="s">
        <v>0</v>
      </c>
      <c r="AA104" s="9">
        <v>57.303315694344562</v>
      </c>
      <c r="AB104" s="9">
        <v>74.832468396383234</v>
      </c>
      <c r="AC104" s="9">
        <v>74.85047702190451</v>
      </c>
      <c r="AD104" s="9">
        <v>76.832494456444266</v>
      </c>
      <c r="AE104" s="9">
        <v>96.246496514087184</v>
      </c>
      <c r="AF104" s="9">
        <v>102.224324084852</v>
      </c>
      <c r="AG104" s="9">
        <v>122.82456973779561</v>
      </c>
      <c r="AH104" s="9">
        <v>143.17897248119496</v>
      </c>
      <c r="AI104" s="9">
        <v>168.68313561868374</v>
      </c>
      <c r="AJ104" s="9">
        <v>160.66046182476961</v>
      </c>
      <c r="AK104" s="9">
        <v>195.08109789142352</v>
      </c>
      <c r="AL104" s="9">
        <v>207.89878403107818</v>
      </c>
      <c r="AM104" s="9">
        <v>218.77330781199367</v>
      </c>
      <c r="AN104" s="9">
        <v>230.87540166503533</v>
      </c>
      <c r="AO104" s="9">
        <v>297.05845100980247</v>
      </c>
      <c r="AP104" s="9">
        <v>300.03102686853862</v>
      </c>
      <c r="AQ104" s="9">
        <v>259.83061261210509</v>
      </c>
      <c r="AR104" s="9">
        <v>250.65118939577926</v>
      </c>
      <c r="AS104" s="9">
        <v>265.79471017512151</v>
      </c>
      <c r="AT104" s="9">
        <v>312.85984261056166</v>
      </c>
      <c r="AU104" s="9">
        <v>321.37801493515474</v>
      </c>
      <c r="AV104" s="9">
        <v>333.43862786538972</v>
      </c>
      <c r="AW104" s="9">
        <v>357.17352589814527</v>
      </c>
      <c r="AX104" s="9">
        <v>378.9838423938412</v>
      </c>
      <c r="AY104" s="9">
        <v>388.63360779942775</v>
      </c>
      <c r="AZ104" s="9">
        <v>409.63764184625313</v>
      </c>
      <c r="BA104" s="9">
        <v>444.08665009342076</v>
      </c>
      <c r="BB104" s="9">
        <v>443.53201566778148</v>
      </c>
      <c r="BC104" s="9">
        <v>453.49286002411793</v>
      </c>
      <c r="BD104" s="9">
        <v>463.22253425068061</v>
      </c>
      <c r="BE104" s="9">
        <v>454.87982304890295</v>
      </c>
      <c r="BF104" s="9">
        <v>462.66743219065495</v>
      </c>
      <c r="BG104" s="9" t="s">
        <v>0</v>
      </c>
      <c r="BH104" s="9" t="s">
        <v>0</v>
      </c>
    </row>
    <row r="105" spans="3:60" x14ac:dyDescent="0.2">
      <c r="C105" s="9" t="s">
        <v>124</v>
      </c>
      <c r="D105" s="9" t="s">
        <v>0</v>
      </c>
      <c r="E105" s="9" t="s">
        <v>0</v>
      </c>
      <c r="F105" s="9" t="s">
        <v>0</v>
      </c>
      <c r="G105" s="9" t="s">
        <v>0</v>
      </c>
      <c r="H105" s="9" t="s">
        <v>0</v>
      </c>
      <c r="I105" s="9" t="s">
        <v>0</v>
      </c>
      <c r="J105" s="9" t="s">
        <v>0</v>
      </c>
      <c r="K105" s="9" t="s">
        <v>0</v>
      </c>
      <c r="L105" s="9" t="s">
        <v>0</v>
      </c>
      <c r="M105" s="9" t="s">
        <v>0</v>
      </c>
      <c r="N105" s="9" t="s">
        <v>0</v>
      </c>
      <c r="O105" s="9" t="s">
        <v>0</v>
      </c>
      <c r="P105" s="9" t="s">
        <v>0</v>
      </c>
      <c r="Q105" s="9" t="s">
        <v>0</v>
      </c>
      <c r="R105" s="9" t="s">
        <v>0</v>
      </c>
      <c r="S105" s="9" t="s">
        <v>0</v>
      </c>
      <c r="T105" s="9" t="s">
        <v>0</v>
      </c>
      <c r="U105" s="9" t="s">
        <v>0</v>
      </c>
      <c r="V105" s="9" t="s">
        <v>0</v>
      </c>
      <c r="W105" s="9" t="s">
        <v>0</v>
      </c>
      <c r="X105" s="9" t="s">
        <v>0</v>
      </c>
      <c r="Y105" s="9" t="s">
        <v>0</v>
      </c>
      <c r="Z105" s="9" t="s">
        <v>0</v>
      </c>
      <c r="AA105" s="9">
        <v>13.143764652499435</v>
      </c>
      <c r="AB105" s="9">
        <v>24.401508736817799</v>
      </c>
      <c r="AC105" s="9">
        <v>36.34539904055822</v>
      </c>
      <c r="AD105" s="9">
        <v>44.268150855623858</v>
      </c>
      <c r="AE105" s="9">
        <v>53.03270422129377</v>
      </c>
      <c r="AF105" s="9">
        <v>59.921847246891652</v>
      </c>
      <c r="AG105" s="9">
        <v>73.75547094738711</v>
      </c>
      <c r="AH105" s="9">
        <v>77.678502625845482</v>
      </c>
      <c r="AI105" s="9">
        <v>94.485449390234294</v>
      </c>
      <c r="AJ105" s="9">
        <v>97.820821623287884</v>
      </c>
      <c r="AK105" s="9">
        <v>148.52102562871619</v>
      </c>
      <c r="AL105" s="9">
        <v>182.44146167191028</v>
      </c>
      <c r="AM105" s="9">
        <v>204.14181067689304</v>
      </c>
      <c r="AN105" s="9">
        <v>236.13411465347457</v>
      </c>
      <c r="AO105" s="9">
        <v>371.38105153686291</v>
      </c>
      <c r="AP105" s="9">
        <v>430.14982014420275</v>
      </c>
      <c r="AQ105" s="9">
        <v>353.17776525138464</v>
      </c>
      <c r="AR105" s="9">
        <v>331.96634579932356</v>
      </c>
      <c r="AS105" s="9">
        <v>389.16521860012512</v>
      </c>
      <c r="AT105" s="9">
        <v>436.69150713092637</v>
      </c>
      <c r="AU105" s="9">
        <v>479.79897040315137</v>
      </c>
      <c r="AV105" s="9">
        <v>512.71094725819989</v>
      </c>
      <c r="AW105" s="9">
        <v>463.19286755579043</v>
      </c>
      <c r="AX105" s="9">
        <v>497.23289073860315</v>
      </c>
      <c r="AY105" s="9">
        <v>540.04915791655731</v>
      </c>
      <c r="AZ105" s="9">
        <v>627.17648722027707</v>
      </c>
      <c r="BA105" s="9">
        <v>685.07911123545136</v>
      </c>
      <c r="BB105" s="9">
        <v>715.48816509615165</v>
      </c>
      <c r="BC105" s="9">
        <v>757.41526938515187</v>
      </c>
      <c r="BD105" s="9">
        <v>802.59112109837793</v>
      </c>
      <c r="BE105" s="9">
        <v>813.95605350821461</v>
      </c>
      <c r="BF105" s="9">
        <v>854.48656088492237</v>
      </c>
      <c r="BG105" s="9" t="s">
        <v>0</v>
      </c>
      <c r="BH105" s="9" t="s">
        <v>0</v>
      </c>
    </row>
    <row r="106" spans="3:60" x14ac:dyDescent="0.2">
      <c r="C106" s="9" t="s">
        <v>125</v>
      </c>
      <c r="D106" s="9" t="s">
        <v>0</v>
      </c>
      <c r="E106" s="9" t="s">
        <v>0</v>
      </c>
      <c r="F106" s="9" t="s">
        <v>0</v>
      </c>
      <c r="G106" s="9" t="s">
        <v>0</v>
      </c>
      <c r="H106" s="9" t="s">
        <v>0</v>
      </c>
      <c r="I106" s="9" t="s">
        <v>0</v>
      </c>
      <c r="J106" s="9" t="s">
        <v>0</v>
      </c>
      <c r="K106" s="9" t="s">
        <v>0</v>
      </c>
      <c r="L106" s="9" t="s">
        <v>0</v>
      </c>
      <c r="M106" s="9" t="s">
        <v>0</v>
      </c>
      <c r="N106" s="9" t="s">
        <v>0</v>
      </c>
      <c r="O106" s="9" t="s">
        <v>0</v>
      </c>
      <c r="P106" s="9" t="s">
        <v>0</v>
      </c>
      <c r="Q106" s="9" t="s">
        <v>0</v>
      </c>
      <c r="R106" s="9" t="s">
        <v>0</v>
      </c>
      <c r="S106" s="9" t="s">
        <v>0</v>
      </c>
      <c r="T106" s="9" t="s">
        <v>0</v>
      </c>
      <c r="U106" s="9" t="s">
        <v>0</v>
      </c>
      <c r="V106" s="9" t="s">
        <v>0</v>
      </c>
      <c r="W106" s="9" t="s">
        <v>0</v>
      </c>
      <c r="X106" s="9" t="s">
        <v>0</v>
      </c>
      <c r="Y106" s="9" t="s">
        <v>0</v>
      </c>
      <c r="Z106" s="9" t="s">
        <v>0</v>
      </c>
      <c r="AA106" s="9">
        <v>75.893405329904724</v>
      </c>
      <c r="AB106" s="9">
        <v>99.109288651590276</v>
      </c>
      <c r="AC106" s="9">
        <v>99.133139556194308</v>
      </c>
      <c r="AD106" s="9">
        <v>101.75815436917325</v>
      </c>
      <c r="AE106" s="9">
        <v>127.47036158411653</v>
      </c>
      <c r="AF106" s="9">
        <v>135.38748968260646</v>
      </c>
      <c r="AG106" s="9">
        <v>162.67077642248276</v>
      </c>
      <c r="AH106" s="9">
        <v>189.62846497741205</v>
      </c>
      <c r="AI106" s="9">
        <v>223.40657654285641</v>
      </c>
      <c r="AJ106" s="9">
        <v>212.78122220352245</v>
      </c>
      <c r="AK106" s="9">
        <v>258.36844962773796</v>
      </c>
      <c r="AL106" s="9">
        <v>275.34439312771099</v>
      </c>
      <c r="AM106" s="9">
        <v>289.74678208329738</v>
      </c>
      <c r="AN106" s="9">
        <v>305.77498399448422</v>
      </c>
      <c r="AO106" s="9">
        <v>393.42884710920134</v>
      </c>
      <c r="AP106" s="9">
        <v>397.36577295349792</v>
      </c>
      <c r="AQ106" s="9">
        <v>344.12371712085968</v>
      </c>
      <c r="AR106" s="9">
        <v>331.96634579932356</v>
      </c>
      <c r="AS106" s="9">
        <v>352.02266098287731</v>
      </c>
      <c r="AT106" s="9">
        <v>414.35645667248747</v>
      </c>
      <c r="AU106" s="9">
        <v>425.63805699643035</v>
      </c>
      <c r="AV106" s="9">
        <v>441.61132092628264</v>
      </c>
      <c r="AW106" s="9">
        <v>473.04619018362393</v>
      </c>
      <c r="AX106" s="9">
        <v>501.93211362670183</v>
      </c>
      <c r="AY106" s="9">
        <v>514.71241348179296</v>
      </c>
      <c r="AZ106" s="9">
        <v>542.53048387027764</v>
      </c>
      <c r="BA106" s="9">
        <v>588.1552878530174</v>
      </c>
      <c r="BB106" s="9">
        <v>587.42072136650745</v>
      </c>
      <c r="BC106" s="9">
        <v>600.613019037306</v>
      </c>
      <c r="BD106" s="9">
        <v>613.49915138160463</v>
      </c>
      <c r="BE106" s="9">
        <v>602.44993450619552</v>
      </c>
      <c r="BF106" s="9">
        <v>612.76396555281758</v>
      </c>
      <c r="BG106" s="9" t="s">
        <v>0</v>
      </c>
      <c r="BH106" s="9" t="s">
        <v>0</v>
      </c>
    </row>
    <row r="107" spans="3:60" x14ac:dyDescent="0.2">
      <c r="C107" s="9" t="s">
        <v>127</v>
      </c>
      <c r="D107" s="9" t="s">
        <v>0</v>
      </c>
      <c r="E107" s="9" t="s">
        <v>0</v>
      </c>
      <c r="F107" s="9" t="s">
        <v>0</v>
      </c>
      <c r="G107" s="9" t="s">
        <v>0</v>
      </c>
      <c r="H107" s="9" t="s">
        <v>0</v>
      </c>
      <c r="I107" s="9" t="s">
        <v>0</v>
      </c>
      <c r="J107" s="9" t="s">
        <v>0</v>
      </c>
      <c r="K107" s="9" t="s">
        <v>0</v>
      </c>
      <c r="L107" s="9" t="s">
        <v>0</v>
      </c>
      <c r="M107" s="9" t="s">
        <v>0</v>
      </c>
      <c r="N107" s="9" t="s">
        <v>0</v>
      </c>
      <c r="O107" s="9" t="s">
        <v>0</v>
      </c>
      <c r="P107" s="9" t="s">
        <v>0</v>
      </c>
      <c r="Q107" s="9" t="s">
        <v>0</v>
      </c>
      <c r="R107" s="9" t="s">
        <v>0</v>
      </c>
      <c r="S107" s="9" t="s">
        <v>0</v>
      </c>
      <c r="T107" s="9" t="s">
        <v>0</v>
      </c>
      <c r="U107" s="9" t="s">
        <v>0</v>
      </c>
      <c r="V107" s="9" t="s">
        <v>0</v>
      </c>
      <c r="W107" s="9" t="s">
        <v>0</v>
      </c>
      <c r="X107" s="9" t="s">
        <v>0</v>
      </c>
      <c r="Y107" s="9" t="s">
        <v>0</v>
      </c>
      <c r="Z107" s="9" t="s">
        <v>0</v>
      </c>
      <c r="AA107" s="9">
        <v>0.74260279132960372</v>
      </c>
      <c r="AB107" s="9">
        <v>0.98595970645356368</v>
      </c>
      <c r="AC107" s="9">
        <v>0.94427695433316616</v>
      </c>
      <c r="AD107" s="9">
        <v>0.92037276439743188</v>
      </c>
      <c r="AE107" s="9">
        <v>1.0320862428131672</v>
      </c>
      <c r="AF107" s="9">
        <v>1.0512253409811865</v>
      </c>
      <c r="AG107" s="9">
        <v>1.2681524971371496</v>
      </c>
      <c r="AH107" s="9">
        <v>1.3464546622151172</v>
      </c>
      <c r="AI107" s="9">
        <v>1.4902651486238743</v>
      </c>
      <c r="AJ107" s="9">
        <v>1.3373420761117507</v>
      </c>
      <c r="AK107" s="9">
        <v>1.5109152036018922</v>
      </c>
      <c r="AL107" s="9">
        <v>1.5132699212236183</v>
      </c>
      <c r="AM107" s="9">
        <v>1.4590473926051384</v>
      </c>
      <c r="AN107" s="9">
        <v>1.3939716718596555</v>
      </c>
      <c r="AO107" s="9">
        <v>1.6729592093070902</v>
      </c>
      <c r="AP107" s="9">
        <v>1.778853839742049</v>
      </c>
      <c r="AQ107" s="9">
        <v>1.7956968577691224</v>
      </c>
      <c r="AR107" s="9">
        <v>1.7041279861813736</v>
      </c>
      <c r="AS107" s="9">
        <v>1.6802894602396179</v>
      </c>
      <c r="AT107" s="9">
        <v>1.8958223483427605</v>
      </c>
      <c r="AU107" s="9">
        <v>1.9093501330149156</v>
      </c>
      <c r="AV107" s="9">
        <v>1.9273294757085901</v>
      </c>
      <c r="AW107" s="9">
        <v>2.022825660027987</v>
      </c>
      <c r="AX107" s="9">
        <v>2.0738155737443238</v>
      </c>
      <c r="AY107" s="9">
        <v>2.0303743669722181</v>
      </c>
      <c r="AZ107" s="9">
        <v>2.0719430055856587</v>
      </c>
      <c r="BA107" s="9">
        <v>2.170657041049497</v>
      </c>
      <c r="BB107" s="9">
        <v>2.119764134630874</v>
      </c>
      <c r="BC107" s="9">
        <v>2.1051438168986425</v>
      </c>
      <c r="BD107" s="9">
        <v>2.0906765441540931</v>
      </c>
      <c r="BE107" s="9">
        <v>1.9960350395334194</v>
      </c>
      <c r="BF107" s="9">
        <v>1.9751611125085458</v>
      </c>
      <c r="BG107" s="9" t="s">
        <v>0</v>
      </c>
      <c r="BH107" s="9" t="s">
        <v>0</v>
      </c>
    </row>
    <row r="108" spans="3:60" x14ac:dyDescent="0.2">
      <c r="C108" s="9" t="s">
        <v>126</v>
      </c>
      <c r="D108" s="9" t="s">
        <v>0</v>
      </c>
      <c r="E108" s="9" t="s">
        <v>0</v>
      </c>
      <c r="F108" s="9" t="s">
        <v>0</v>
      </c>
      <c r="G108" s="9" t="s">
        <v>0</v>
      </c>
      <c r="H108" s="9" t="s">
        <v>0</v>
      </c>
      <c r="I108" s="9" t="s">
        <v>0</v>
      </c>
      <c r="J108" s="9" t="s">
        <v>0</v>
      </c>
      <c r="K108" s="9" t="s">
        <v>0</v>
      </c>
      <c r="L108" s="9" t="s">
        <v>0</v>
      </c>
      <c r="M108" s="9" t="s">
        <v>0</v>
      </c>
      <c r="N108" s="9" t="s">
        <v>0</v>
      </c>
      <c r="O108" s="9" t="s">
        <v>0</v>
      </c>
      <c r="P108" s="9" t="s">
        <v>0</v>
      </c>
      <c r="Q108" s="9" t="s">
        <v>0</v>
      </c>
      <c r="R108" s="9" t="s">
        <v>0</v>
      </c>
      <c r="S108" s="9" t="s">
        <v>0</v>
      </c>
      <c r="T108" s="9" t="s">
        <v>0</v>
      </c>
      <c r="U108" s="9" t="s">
        <v>0</v>
      </c>
      <c r="V108" s="9" t="s">
        <v>0</v>
      </c>
      <c r="W108" s="9" t="s">
        <v>0</v>
      </c>
      <c r="X108" s="9" t="s">
        <v>0</v>
      </c>
      <c r="Y108" s="9" t="s">
        <v>0</v>
      </c>
      <c r="Z108" s="9" t="s">
        <v>0</v>
      </c>
      <c r="AA108" s="9" t="s">
        <v>0</v>
      </c>
      <c r="AB108" s="9">
        <v>30.590119419160722</v>
      </c>
      <c r="AC108" s="9">
        <v>2.40652565753674E-2</v>
      </c>
      <c r="AD108" s="9">
        <v>2.6479690088811791</v>
      </c>
      <c r="AE108" s="9">
        <v>25.26795751587705</v>
      </c>
      <c r="AF108" s="9">
        <v>6.2109560215419135</v>
      </c>
      <c r="AG108" s="9">
        <v>20.151999866337334</v>
      </c>
      <c r="AH108" s="9">
        <v>16.571930833425007</v>
      </c>
      <c r="AI108" s="9">
        <v>17.812785421992384</v>
      </c>
      <c r="AJ108" s="9">
        <v>-4.7560615733689975</v>
      </c>
      <c r="AK108" s="9">
        <v>21.424459805298014</v>
      </c>
      <c r="AL108" s="9">
        <v>6.5704398212832471</v>
      </c>
      <c r="AM108" s="9">
        <v>5.2306817625686008</v>
      </c>
      <c r="AN108" s="9">
        <v>5.531796348502338</v>
      </c>
      <c r="AO108" s="9">
        <v>28.666132843718263</v>
      </c>
      <c r="AP108" s="9">
        <v>1.0006703558277374</v>
      </c>
      <c r="AQ108" s="9">
        <v>-13.398752347718935</v>
      </c>
      <c r="AR108" s="9">
        <v>-3.5328490065293261</v>
      </c>
      <c r="AS108" s="9">
        <v>6.0416712228046121</v>
      </c>
      <c r="AT108" s="9">
        <v>17.707324726075548</v>
      </c>
      <c r="AU108" s="9">
        <v>2.7226799877912766</v>
      </c>
      <c r="AV108" s="9">
        <v>3.7527809525702782</v>
      </c>
      <c r="AW108" s="9">
        <v>7.118220880616577</v>
      </c>
      <c r="AX108" s="9">
        <v>6.1063642499403992</v>
      </c>
      <c r="AY108" s="9">
        <v>2.5462207952281268</v>
      </c>
      <c r="AZ108" s="9">
        <v>5.4045850964246744</v>
      </c>
      <c r="BA108" s="9">
        <v>8.409629567220577</v>
      </c>
      <c r="BB108" s="9">
        <v>-0.1248932895241528</v>
      </c>
      <c r="BC108" s="9">
        <v>2.2458005294926586</v>
      </c>
      <c r="BD108" s="9">
        <v>2.1454966735408476</v>
      </c>
      <c r="BE108" s="9">
        <v>-1.8010158368640283</v>
      </c>
      <c r="BF108" s="9">
        <v>1.7120146348884813</v>
      </c>
      <c r="BG108" s="9" t="s">
        <v>0</v>
      </c>
      <c r="BH108" s="9" t="s">
        <v>0</v>
      </c>
    </row>
    <row r="109" spans="3:60" x14ac:dyDescent="0.2">
      <c r="C109" s="9" t="s">
        <v>128</v>
      </c>
      <c r="D109" s="9" t="s">
        <v>0</v>
      </c>
      <c r="E109" s="9" t="s">
        <v>0</v>
      </c>
      <c r="F109" s="9" t="s">
        <v>0</v>
      </c>
      <c r="G109" s="9" t="s">
        <v>0</v>
      </c>
      <c r="H109" s="9" t="s">
        <v>0</v>
      </c>
      <c r="I109" s="9" t="s">
        <v>0</v>
      </c>
      <c r="J109" s="9" t="s">
        <v>0</v>
      </c>
      <c r="K109" s="9" t="s">
        <v>0</v>
      </c>
      <c r="L109" s="9" t="s">
        <v>0</v>
      </c>
      <c r="M109" s="9" t="s">
        <v>0</v>
      </c>
      <c r="N109" s="9" t="s">
        <v>0</v>
      </c>
      <c r="O109" s="9" t="s">
        <v>0</v>
      </c>
      <c r="P109" s="9" t="s">
        <v>0</v>
      </c>
      <c r="Q109" s="9" t="s">
        <v>0</v>
      </c>
      <c r="R109" s="9" t="s">
        <v>0</v>
      </c>
      <c r="S109" s="9" t="s">
        <v>0</v>
      </c>
      <c r="T109" s="9" t="s">
        <v>0</v>
      </c>
      <c r="U109" s="9" t="s">
        <v>0</v>
      </c>
      <c r="V109" s="9" t="s">
        <v>0</v>
      </c>
      <c r="W109" s="9" t="s">
        <v>0</v>
      </c>
      <c r="X109" s="9" t="s">
        <v>0</v>
      </c>
      <c r="Y109" s="9" t="s">
        <v>0</v>
      </c>
      <c r="Z109" s="9" t="s">
        <v>0</v>
      </c>
      <c r="AA109" s="9">
        <v>10219.919210648306</v>
      </c>
      <c r="AB109" s="9">
        <v>10052.062777299518</v>
      </c>
      <c r="AC109" s="9">
        <v>10498.311867221264</v>
      </c>
      <c r="AD109" s="9">
        <v>11056.18922087447</v>
      </c>
      <c r="AE109" s="9">
        <v>12350.747088408943</v>
      </c>
      <c r="AF109" s="9">
        <v>12879.016934298717</v>
      </c>
      <c r="AG109" s="9">
        <v>12827.38288886483</v>
      </c>
      <c r="AH109" s="9">
        <v>14083.538814849149</v>
      </c>
      <c r="AI109" s="9">
        <v>14991.062278357129</v>
      </c>
      <c r="AJ109" s="9">
        <v>15910.755071893966</v>
      </c>
      <c r="AK109" s="9">
        <v>17100.129048394621</v>
      </c>
      <c r="AL109" s="9">
        <v>18195.325848085955</v>
      </c>
      <c r="AM109" s="9">
        <v>19858.627180433989</v>
      </c>
      <c r="AN109" s="9">
        <v>21935.523523699663</v>
      </c>
      <c r="AO109" s="9">
        <v>23516.942010328665</v>
      </c>
      <c r="AP109" s="9">
        <v>22338.303691725443</v>
      </c>
      <c r="AQ109" s="9">
        <v>19163.797922349797</v>
      </c>
      <c r="AR109" s="9">
        <v>19480.12992517052</v>
      </c>
      <c r="AS109" s="9">
        <v>20950.120161598647</v>
      </c>
      <c r="AT109" s="9">
        <v>21856.29138904806</v>
      </c>
      <c r="AU109" s="9">
        <v>22292.299858294526</v>
      </c>
      <c r="AV109" s="9">
        <v>22913.120278198545</v>
      </c>
      <c r="AW109" s="9">
        <v>23385.415734595688</v>
      </c>
      <c r="AX109" s="9">
        <v>24203.314893640778</v>
      </c>
      <c r="AY109" s="9">
        <v>25350.616214159279</v>
      </c>
      <c r="AZ109" s="9">
        <v>26184.623921010079</v>
      </c>
      <c r="BA109" s="9">
        <v>27095.726166333883</v>
      </c>
      <c r="BB109" s="9">
        <v>27711.607710015254</v>
      </c>
      <c r="BC109" s="9">
        <v>28530.735725321898</v>
      </c>
      <c r="BD109" s="9">
        <v>29344.527401766594</v>
      </c>
      <c r="BE109" s="9">
        <v>30182.332603089999</v>
      </c>
      <c r="BF109" s="9">
        <v>31023.49280128238</v>
      </c>
      <c r="BG109" s="9" t="s">
        <v>0</v>
      </c>
      <c r="BH109" s="9" t="s">
        <v>0</v>
      </c>
    </row>
    <row r="110" spans="3:60" x14ac:dyDescent="0.2">
      <c r="C110" s="9" t="s">
        <v>129</v>
      </c>
      <c r="D110" s="9" t="s">
        <v>0</v>
      </c>
      <c r="E110" s="9" t="s">
        <v>0</v>
      </c>
      <c r="F110" s="9" t="s">
        <v>0</v>
      </c>
      <c r="G110" s="9" t="s">
        <v>0</v>
      </c>
      <c r="H110" s="9" t="s">
        <v>0</v>
      </c>
      <c r="I110" s="9" t="s">
        <v>0</v>
      </c>
      <c r="J110" s="9" t="s">
        <v>0</v>
      </c>
      <c r="K110" s="9" t="s">
        <v>0</v>
      </c>
      <c r="L110" s="9" t="s">
        <v>0</v>
      </c>
      <c r="M110" s="9" t="s">
        <v>0</v>
      </c>
      <c r="N110" s="9" t="s">
        <v>0</v>
      </c>
      <c r="O110" s="9" t="s">
        <v>0</v>
      </c>
      <c r="P110" s="9" t="s">
        <v>0</v>
      </c>
      <c r="Q110" s="9" t="s">
        <v>0</v>
      </c>
      <c r="R110" s="9" t="s">
        <v>0</v>
      </c>
      <c r="S110" s="9" t="s">
        <v>0</v>
      </c>
      <c r="T110" s="9" t="s">
        <v>0</v>
      </c>
      <c r="U110" s="9" t="s">
        <v>0</v>
      </c>
      <c r="V110" s="9" t="s">
        <v>0</v>
      </c>
      <c r="W110" s="9" t="s">
        <v>0</v>
      </c>
      <c r="X110" s="9" t="s">
        <v>0</v>
      </c>
      <c r="Y110" s="9" t="s">
        <v>0</v>
      </c>
      <c r="Z110" s="9" t="s">
        <v>0</v>
      </c>
      <c r="AA110" s="9">
        <v>6762.3231149864087</v>
      </c>
      <c r="AB110" s="9">
        <v>6805.9508889249737</v>
      </c>
      <c r="AC110" s="9">
        <v>7249.8398682535535</v>
      </c>
      <c r="AD110" s="9">
        <v>7757.6840319581306</v>
      </c>
      <c r="AE110" s="9">
        <v>8784.3401321262245</v>
      </c>
      <c r="AF110" s="9">
        <v>9245.0343156922881</v>
      </c>
      <c r="AG110" s="9">
        <v>9300.3471403861913</v>
      </c>
      <c r="AH110" s="9">
        <v>10050.696745655059</v>
      </c>
      <c r="AI110" s="9">
        <v>10763.873771007187</v>
      </c>
      <c r="AJ110" s="9">
        <v>11500.28194367512</v>
      </c>
      <c r="AK110" s="9">
        <v>12434.739234865454</v>
      </c>
      <c r="AL110" s="9">
        <v>13317.713338031806</v>
      </c>
      <c r="AM110" s="9">
        <v>14614.289421521131</v>
      </c>
      <c r="AN110" s="9">
        <v>16240.115143036694</v>
      </c>
      <c r="AO110" s="9">
        <v>17511.796689548642</v>
      </c>
      <c r="AP110" s="9">
        <v>16689.805812532086</v>
      </c>
      <c r="AQ110" s="9">
        <v>14346.952193053885</v>
      </c>
      <c r="AR110" s="9">
        <v>14610.572287477235</v>
      </c>
      <c r="AS110" s="9">
        <v>15755.997895400815</v>
      </c>
      <c r="AT110" s="9">
        <v>16492.613201496853</v>
      </c>
      <c r="AU110" s="9">
        <v>16885.880087241927</v>
      </c>
      <c r="AV110" s="9">
        <v>17413.580650681091</v>
      </c>
      <c r="AW110" s="9">
        <v>17806.99926717006</v>
      </c>
      <c r="AX110" s="9">
        <v>18392.359320488391</v>
      </c>
      <c r="AY110" s="9">
        <v>19268.730471718431</v>
      </c>
      <c r="AZ110" s="9">
        <v>19886.929249025619</v>
      </c>
      <c r="BA110" s="9">
        <v>20566.092217173726</v>
      </c>
      <c r="BB110" s="9">
        <v>21025.081769027274</v>
      </c>
      <c r="BC110" s="9">
        <v>21646.562618545031</v>
      </c>
      <c r="BD110" s="9">
        <v>22263.994732886764</v>
      </c>
      <c r="BE110" s="9">
        <v>22899.646155520568</v>
      </c>
      <c r="BF110" s="9">
        <v>23610.211513191502</v>
      </c>
      <c r="BG110" s="9" t="s">
        <v>0</v>
      </c>
      <c r="BH110" s="9" t="s">
        <v>0</v>
      </c>
    </row>
    <row r="111" spans="3:60" x14ac:dyDescent="0.2">
      <c r="C111" s="9" t="s">
        <v>130</v>
      </c>
      <c r="D111" s="9" t="s">
        <v>0</v>
      </c>
      <c r="E111" s="9" t="s">
        <v>0</v>
      </c>
      <c r="F111" s="9" t="s">
        <v>0</v>
      </c>
      <c r="G111" s="9" t="s">
        <v>0</v>
      </c>
      <c r="H111" s="9" t="s">
        <v>0</v>
      </c>
      <c r="I111" s="9" t="s">
        <v>0</v>
      </c>
      <c r="J111" s="9" t="s">
        <v>0</v>
      </c>
      <c r="K111" s="9" t="s">
        <v>0</v>
      </c>
      <c r="L111" s="9" t="s">
        <v>0</v>
      </c>
      <c r="M111" s="9" t="s">
        <v>0</v>
      </c>
      <c r="N111" s="9" t="s">
        <v>0</v>
      </c>
      <c r="O111" s="9" t="s">
        <v>0</v>
      </c>
      <c r="P111" s="9" t="s">
        <v>0</v>
      </c>
      <c r="Q111" s="9" t="s">
        <v>0</v>
      </c>
      <c r="R111" s="9" t="s">
        <v>0</v>
      </c>
      <c r="S111" s="9" t="s">
        <v>0</v>
      </c>
      <c r="T111" s="9" t="s">
        <v>0</v>
      </c>
      <c r="U111" s="9" t="s">
        <v>0</v>
      </c>
      <c r="V111" s="9" t="s">
        <v>0</v>
      </c>
      <c r="W111" s="9" t="s">
        <v>0</v>
      </c>
      <c r="X111" s="9" t="s">
        <v>0</v>
      </c>
      <c r="Y111" s="9" t="s">
        <v>0</v>
      </c>
      <c r="Z111" s="9" t="s">
        <v>0</v>
      </c>
      <c r="AA111" s="9">
        <v>50.217200210616085</v>
      </c>
      <c r="AB111" s="9">
        <v>67.103933405818381</v>
      </c>
      <c r="AC111" s="9">
        <v>68.458567101976286</v>
      </c>
      <c r="AD111" s="9">
        <v>71.399610978151202</v>
      </c>
      <c r="AE111" s="9">
        <v>90.661966025590758</v>
      </c>
      <c r="AF111" s="9">
        <v>97.186143508963951</v>
      </c>
      <c r="AG111" s="9">
        <v>117.94258450323096</v>
      </c>
      <c r="AH111" s="9">
        <v>135.32807491697559</v>
      </c>
      <c r="AI111" s="9">
        <v>160.41025945118645</v>
      </c>
      <c r="AJ111" s="9">
        <v>153.79810930424966</v>
      </c>
      <c r="AK111" s="9">
        <v>187.87836562783176</v>
      </c>
      <c r="AL111" s="9">
        <v>201.53295013922124</v>
      </c>
      <c r="AM111" s="9">
        <v>213.22940875247261</v>
      </c>
      <c r="AN111" s="9">
        <v>226.38260457132171</v>
      </c>
      <c r="AO111" s="9">
        <v>292.96521543293812</v>
      </c>
      <c r="AP111" s="9">
        <v>296.88725154171868</v>
      </c>
      <c r="AQ111" s="9">
        <v>257.62776971630683</v>
      </c>
      <c r="AR111" s="9">
        <v>248.98285129215969</v>
      </c>
      <c r="AS111" s="9">
        <v>264.74637199199589</v>
      </c>
      <c r="AT111" s="9">
        <v>312.67064689970579</v>
      </c>
      <c r="AU111" s="9">
        <v>322.41057390649291</v>
      </c>
      <c r="AV111" s="9">
        <v>335.61707265686442</v>
      </c>
      <c r="AW111" s="9">
        <v>360.20455045731154</v>
      </c>
      <c r="AX111" s="9">
        <v>381.42361196730394</v>
      </c>
      <c r="AY111" s="9">
        <v>391.22736433873604</v>
      </c>
      <c r="AZ111" s="9">
        <v>412.04583960095488</v>
      </c>
      <c r="BA111" s="9">
        <v>446.41932878081411</v>
      </c>
      <c r="BB111" s="9">
        <v>445.68214261665457</v>
      </c>
      <c r="BC111" s="9">
        <v>455.69127453539363</v>
      </c>
      <c r="BD111" s="9">
        <v>465.46811567216628</v>
      </c>
      <c r="BE111" s="9">
        <v>457.08496119335808</v>
      </c>
      <c r="BF111" s="9">
        <v>466.33971638957405</v>
      </c>
      <c r="BG111" s="9" t="s">
        <v>0</v>
      </c>
      <c r="BH111" s="9" t="s">
        <v>0</v>
      </c>
    </row>
    <row r="112" spans="3:60" x14ac:dyDescent="0.2">
      <c r="C112" s="9" t="s">
        <v>131</v>
      </c>
      <c r="D112" s="9" t="s">
        <v>0</v>
      </c>
      <c r="E112" s="9" t="s">
        <v>0</v>
      </c>
      <c r="F112" s="9" t="s">
        <v>0</v>
      </c>
      <c r="G112" s="9" t="s">
        <v>0</v>
      </c>
      <c r="H112" s="9" t="s">
        <v>0</v>
      </c>
      <c r="I112" s="9" t="s">
        <v>0</v>
      </c>
      <c r="J112" s="9" t="s">
        <v>0</v>
      </c>
      <c r="K112" s="9" t="s">
        <v>0</v>
      </c>
      <c r="L112" s="9" t="s">
        <v>0</v>
      </c>
      <c r="M112" s="9" t="s">
        <v>0</v>
      </c>
      <c r="N112" s="9" t="s">
        <v>0</v>
      </c>
      <c r="O112" s="9" t="s">
        <v>0</v>
      </c>
      <c r="P112" s="9" t="s">
        <v>0</v>
      </c>
      <c r="Q112" s="9" t="s">
        <v>0</v>
      </c>
      <c r="R112" s="9" t="s">
        <v>0</v>
      </c>
      <c r="S112" s="9" t="s">
        <v>0</v>
      </c>
      <c r="T112" s="9" t="s">
        <v>0</v>
      </c>
      <c r="U112" s="9" t="s">
        <v>0</v>
      </c>
      <c r="V112" s="9" t="s">
        <v>0</v>
      </c>
      <c r="W112" s="9" t="s">
        <v>0</v>
      </c>
      <c r="X112" s="9" t="s">
        <v>0</v>
      </c>
      <c r="Y112" s="9" t="s">
        <v>0</v>
      </c>
      <c r="Z112" s="9" t="s">
        <v>0</v>
      </c>
      <c r="AA112" s="9">
        <v>2500</v>
      </c>
      <c r="AB112" s="9">
        <v>2500</v>
      </c>
      <c r="AC112" s="9">
        <v>3500</v>
      </c>
      <c r="AD112" s="9">
        <v>3450</v>
      </c>
      <c r="AE112" s="9">
        <v>3268</v>
      </c>
      <c r="AF112" s="9">
        <v>3760</v>
      </c>
      <c r="AG112" s="9">
        <v>4733</v>
      </c>
      <c r="AH112" s="9">
        <v>4783</v>
      </c>
      <c r="AI112" s="9">
        <v>5175</v>
      </c>
      <c r="AJ112" s="9">
        <v>4783</v>
      </c>
      <c r="AK112" s="9">
        <v>2420</v>
      </c>
      <c r="AL112" s="9">
        <v>4445</v>
      </c>
      <c r="AM112" s="9">
        <v>4673</v>
      </c>
      <c r="AN112" s="9">
        <v>4157</v>
      </c>
      <c r="AO112" s="9">
        <v>4200</v>
      </c>
      <c r="AP112" s="9">
        <v>5222</v>
      </c>
      <c r="AQ112" s="9">
        <v>5145</v>
      </c>
      <c r="AR112" s="9">
        <v>5449</v>
      </c>
      <c r="AS112" s="9">
        <v>5891</v>
      </c>
      <c r="AT112" s="9">
        <v>6020</v>
      </c>
      <c r="AU112" s="9">
        <v>6341</v>
      </c>
      <c r="AV112" s="9">
        <v>6285</v>
      </c>
      <c r="AW112" s="9">
        <v>6045</v>
      </c>
      <c r="AX112" s="9">
        <v>6080</v>
      </c>
      <c r="AY112" s="9">
        <v>6178</v>
      </c>
      <c r="AZ112" s="9">
        <v>6237</v>
      </c>
      <c r="BA112" s="9">
        <v>6285</v>
      </c>
      <c r="BB112" s="9">
        <v>6333</v>
      </c>
      <c r="BC112" s="9">
        <v>6681</v>
      </c>
      <c r="BD112" s="9">
        <v>6729</v>
      </c>
      <c r="BE112" s="9">
        <v>6777</v>
      </c>
      <c r="BF112" s="9" t="s">
        <v>0</v>
      </c>
      <c r="BG112" s="9" t="s">
        <v>0</v>
      </c>
      <c r="BH112" s="9" t="s">
        <v>0</v>
      </c>
    </row>
    <row r="113" spans="3:60" x14ac:dyDescent="0.2">
      <c r="C113" s="9" t="s">
        <v>132</v>
      </c>
      <c r="D113" s="9" t="s">
        <v>0</v>
      </c>
      <c r="E113" s="9" t="s">
        <v>0</v>
      </c>
      <c r="F113" s="9" t="s">
        <v>0</v>
      </c>
      <c r="G113" s="9" t="s">
        <v>0</v>
      </c>
      <c r="H113" s="9" t="s">
        <v>0</v>
      </c>
      <c r="I113" s="9" t="s">
        <v>0</v>
      </c>
      <c r="J113" s="9" t="s">
        <v>0</v>
      </c>
      <c r="K113" s="9" t="s">
        <v>0</v>
      </c>
      <c r="L113" s="9" t="s">
        <v>0</v>
      </c>
      <c r="M113" s="9" t="s">
        <v>0</v>
      </c>
      <c r="N113" s="9" t="s">
        <v>0</v>
      </c>
      <c r="O113" s="9" t="s">
        <v>0</v>
      </c>
      <c r="P113" s="9" t="s">
        <v>0</v>
      </c>
      <c r="Q113" s="9" t="s">
        <v>0</v>
      </c>
      <c r="R113" s="9" t="s">
        <v>0</v>
      </c>
      <c r="S113" s="9" t="s">
        <v>0</v>
      </c>
      <c r="T113" s="9" t="s">
        <v>0</v>
      </c>
      <c r="U113" s="9" t="s">
        <v>0</v>
      </c>
      <c r="V113" s="9" t="s">
        <v>0</v>
      </c>
      <c r="W113" s="9" t="s">
        <v>0</v>
      </c>
      <c r="X113" s="9" t="s">
        <v>0</v>
      </c>
      <c r="Y113" s="9" t="s">
        <v>0</v>
      </c>
      <c r="Z113" s="9">
        <v>28.422619047619047</v>
      </c>
      <c r="AA113" s="9">
        <v>51.150747986191021</v>
      </c>
      <c r="AB113" s="9">
        <v>44.668769716088327</v>
      </c>
      <c r="AC113" s="9">
        <v>32.349412047036239</v>
      </c>
      <c r="AD113" s="9">
        <v>33.890035653968852</v>
      </c>
      <c r="AE113" s="9">
        <v>28.239608801955988</v>
      </c>
      <c r="AF113" s="9">
        <v>25.736305430400762</v>
      </c>
      <c r="AG113" s="9">
        <v>21.527284140948829</v>
      </c>
      <c r="AH113" s="9">
        <v>7.1179502728926618</v>
      </c>
      <c r="AI113" s="9">
        <v>24.683735851340721</v>
      </c>
      <c r="AJ113" s="9">
        <v>14.42943091034619</v>
      </c>
      <c r="AK113" s="9">
        <v>13.157357940747936</v>
      </c>
      <c r="AL113" s="9">
        <v>12.632448890822097</v>
      </c>
      <c r="AM113" s="9">
        <v>11.926212594317215</v>
      </c>
      <c r="AN113" s="9">
        <v>14.474448168029907</v>
      </c>
      <c r="AO113" s="9">
        <v>23.702904626864264</v>
      </c>
      <c r="AP113" s="9">
        <v>10.066601663246006</v>
      </c>
      <c r="AQ113" s="9">
        <v>17.944331533145483</v>
      </c>
      <c r="AR113" s="9">
        <v>11.875225930366494</v>
      </c>
      <c r="AS113" s="9">
        <v>10.114807855800763</v>
      </c>
      <c r="AT113" s="9">
        <v>13.69436590295901</v>
      </c>
      <c r="AU113" s="9">
        <v>14.483970500740249</v>
      </c>
      <c r="AV113" s="9">
        <v>22.149278295026988</v>
      </c>
      <c r="AW113" s="9">
        <v>12.816958064562474</v>
      </c>
      <c r="AX113" s="9">
        <v>17.856539033093373</v>
      </c>
      <c r="AY113" s="9">
        <v>19.221296264287037</v>
      </c>
      <c r="AZ113" s="9">
        <v>18.146132614858796</v>
      </c>
      <c r="BA113" s="9">
        <v>19.369723691987186</v>
      </c>
      <c r="BB113" s="9">
        <v>22.522554353668461</v>
      </c>
      <c r="BC113" s="9">
        <v>24.976608253711785</v>
      </c>
      <c r="BD113" s="9">
        <v>28.131946557469611</v>
      </c>
      <c r="BE113" s="9">
        <v>24.292763642754053</v>
      </c>
      <c r="BF113" s="9">
        <v>19.999999999999996</v>
      </c>
      <c r="BG113" s="9">
        <v>20.000000000000004</v>
      </c>
      <c r="BH113" s="9" t="s">
        <v>0</v>
      </c>
    </row>
    <row r="114" spans="3:60" x14ac:dyDescent="0.2">
      <c r="C114" s="9" t="s">
        <v>133</v>
      </c>
      <c r="D114" s="9" t="s">
        <v>0</v>
      </c>
      <c r="E114" s="9" t="s">
        <v>0</v>
      </c>
      <c r="F114" s="9" t="s">
        <v>0</v>
      </c>
      <c r="G114" s="9" t="s">
        <v>0</v>
      </c>
      <c r="H114" s="9" t="s">
        <v>0</v>
      </c>
      <c r="I114" s="9" t="s">
        <v>0</v>
      </c>
      <c r="J114" s="9" t="s">
        <v>0</v>
      </c>
      <c r="K114" s="9" t="s">
        <v>0</v>
      </c>
      <c r="L114" s="9" t="s">
        <v>0</v>
      </c>
      <c r="M114" s="9" t="s">
        <v>0</v>
      </c>
      <c r="N114" s="9" t="s">
        <v>0</v>
      </c>
      <c r="O114" s="9" t="s">
        <v>0</v>
      </c>
      <c r="P114" s="9" t="s">
        <v>0</v>
      </c>
      <c r="Q114" s="9" t="s">
        <v>0</v>
      </c>
      <c r="R114" s="9" t="s">
        <v>0</v>
      </c>
      <c r="S114" s="9" t="s">
        <v>0</v>
      </c>
      <c r="T114" s="9" t="s">
        <v>0</v>
      </c>
      <c r="U114" s="9" t="s">
        <v>0</v>
      </c>
      <c r="V114" s="9" t="s">
        <v>0</v>
      </c>
      <c r="W114" s="9" t="s">
        <v>0</v>
      </c>
      <c r="X114" s="9" t="s">
        <v>0</v>
      </c>
      <c r="Y114" s="9" t="s">
        <v>0</v>
      </c>
      <c r="Z114" s="9" t="s">
        <v>0</v>
      </c>
      <c r="AA114" s="9" t="s">
        <v>0</v>
      </c>
      <c r="AB114" s="9" t="s">
        <v>0</v>
      </c>
      <c r="AC114" s="9" t="s">
        <v>0</v>
      </c>
      <c r="AD114" s="9">
        <v>30.775004691311693</v>
      </c>
      <c r="AE114" s="9">
        <v>35.071991306710125</v>
      </c>
      <c r="AF114" s="9">
        <v>28.753853450320133</v>
      </c>
      <c r="AG114" s="9">
        <v>36.741042991793066</v>
      </c>
      <c r="AH114" s="9">
        <v>38.599151000606426</v>
      </c>
      <c r="AI114" s="9">
        <v>28.884450093819993</v>
      </c>
      <c r="AJ114" s="9">
        <v>35.807278824341651</v>
      </c>
      <c r="AK114" s="9">
        <v>30.548324429334627</v>
      </c>
      <c r="AL114" s="9">
        <v>32.847324923879953</v>
      </c>
      <c r="AM114" s="9">
        <v>29.188307390420718</v>
      </c>
      <c r="AN114" s="9">
        <v>25.966745778710376</v>
      </c>
      <c r="AO114" s="9">
        <v>27.048454414411012</v>
      </c>
      <c r="AP114" s="9">
        <v>31.481242232780442</v>
      </c>
      <c r="AQ114" s="9">
        <v>34.534694174696845</v>
      </c>
      <c r="AR114" s="9">
        <v>34.509762371932212</v>
      </c>
      <c r="AS114" s="9">
        <v>32.278725182713806</v>
      </c>
      <c r="AT114" s="9">
        <v>29.74634941464118</v>
      </c>
      <c r="AU114" s="9">
        <v>39.830642148520191</v>
      </c>
      <c r="AV114" s="9">
        <v>38.618073417760819</v>
      </c>
      <c r="AW114" s="9">
        <v>39.555408699316637</v>
      </c>
      <c r="AX114" s="9">
        <v>38.696064211285027</v>
      </c>
      <c r="AY114" s="9">
        <v>34.887659108495804</v>
      </c>
      <c r="AZ114" s="9">
        <v>31.753796583898975</v>
      </c>
      <c r="BA114" s="9">
        <v>34.334291724525762</v>
      </c>
      <c r="BB114" s="9">
        <v>34.722130809614704</v>
      </c>
      <c r="BC114" s="9">
        <v>34.875893894368573</v>
      </c>
      <c r="BD114" s="9">
        <v>35.082167085099975</v>
      </c>
      <c r="BE114" s="9">
        <v>36.77546894931632</v>
      </c>
      <c r="BF114" s="9">
        <v>36.97999046405527</v>
      </c>
      <c r="BG114" s="9">
        <v>37.056077312605183</v>
      </c>
      <c r="BH114" s="9" t="s">
        <v>0</v>
      </c>
    </row>
    <row r="115" spans="3:60" x14ac:dyDescent="0.2">
      <c r="C115" s="9" t="s">
        <v>134</v>
      </c>
      <c r="D115" s="9" t="s">
        <v>0</v>
      </c>
      <c r="E115" s="9" t="s">
        <v>0</v>
      </c>
      <c r="F115" s="9" t="s">
        <v>0</v>
      </c>
      <c r="G115" s="9" t="s">
        <v>0</v>
      </c>
      <c r="H115" s="9" t="s">
        <v>0</v>
      </c>
      <c r="I115" s="9" t="s">
        <v>0</v>
      </c>
      <c r="J115" s="9" t="s">
        <v>0</v>
      </c>
      <c r="K115" s="9" t="s">
        <v>0</v>
      </c>
      <c r="L115" s="9" t="s">
        <v>0</v>
      </c>
      <c r="M115" s="9" t="s">
        <v>0</v>
      </c>
      <c r="N115" s="9" t="s">
        <v>0</v>
      </c>
      <c r="O115" s="9" t="s">
        <v>0</v>
      </c>
      <c r="P115" s="9" t="s">
        <v>0</v>
      </c>
      <c r="Q115" s="9" t="s">
        <v>0</v>
      </c>
      <c r="R115" s="9" t="s">
        <v>0</v>
      </c>
      <c r="S115" s="9" t="s">
        <v>0</v>
      </c>
      <c r="T115" s="9" t="s">
        <v>0</v>
      </c>
      <c r="U115" s="9" t="s">
        <v>0</v>
      </c>
      <c r="V115" s="9" t="s">
        <v>0</v>
      </c>
      <c r="W115" s="9" t="s">
        <v>0</v>
      </c>
      <c r="X115" s="9" t="s">
        <v>0</v>
      </c>
      <c r="Y115" s="9" t="s">
        <v>0</v>
      </c>
      <c r="Z115" s="9" t="s">
        <v>0</v>
      </c>
      <c r="AA115" s="9" t="s">
        <v>0</v>
      </c>
      <c r="AB115" s="9" t="s">
        <v>0</v>
      </c>
      <c r="AC115" s="9" t="s">
        <v>0</v>
      </c>
      <c r="AD115" s="9">
        <v>7.5060987051979735</v>
      </c>
      <c r="AE115" s="9">
        <v>9.2366204835642467</v>
      </c>
      <c r="AF115" s="9">
        <v>13.022290728005693</v>
      </c>
      <c r="AG115" s="9">
        <v>10.640399545802831</v>
      </c>
      <c r="AH115" s="9">
        <v>21.717707701637352</v>
      </c>
      <c r="AI115" s="9">
        <v>14.514859875310213</v>
      </c>
      <c r="AJ115" s="9">
        <v>18.157609231679654</v>
      </c>
      <c r="AK115" s="9">
        <v>18.06750849927149</v>
      </c>
      <c r="AL115" s="9">
        <v>13.615484993475425</v>
      </c>
      <c r="AM115" s="9">
        <v>18.995818506030851</v>
      </c>
      <c r="AN115" s="9">
        <v>16.379248876982469</v>
      </c>
      <c r="AO115" s="9">
        <v>14.825326688084715</v>
      </c>
      <c r="AP115" s="9">
        <v>15.380413656812406</v>
      </c>
      <c r="AQ115" s="9">
        <v>9.9729238923950216</v>
      </c>
      <c r="AR115" s="9">
        <v>13.727650720176193</v>
      </c>
      <c r="AS115" s="9">
        <v>13.569402670515027</v>
      </c>
      <c r="AT115" s="9">
        <v>8.848789414994247</v>
      </c>
      <c r="AU115" s="9">
        <v>11.544006752175779</v>
      </c>
      <c r="AV115" s="9">
        <v>8.2008870579589388</v>
      </c>
      <c r="AW115" s="9">
        <v>8.4522150549992574</v>
      </c>
      <c r="AX115" s="9">
        <v>12.146397458599917</v>
      </c>
      <c r="AY115" s="9">
        <v>11.266839041617455</v>
      </c>
      <c r="AZ115" s="9">
        <v>7.9762248592576759</v>
      </c>
      <c r="BA115" s="9">
        <v>5.629330513183004</v>
      </c>
      <c r="BB115" s="9">
        <v>8.1146200398753034</v>
      </c>
      <c r="BC115" s="9">
        <v>6.1490086215753035</v>
      </c>
      <c r="BD115" s="9">
        <v>2.4937714027674138</v>
      </c>
      <c r="BE115" s="9">
        <v>3.8884462025235123</v>
      </c>
      <c r="BF115" s="9">
        <v>3.7946878176895278</v>
      </c>
      <c r="BG115" s="9">
        <v>3.7022954873594403</v>
      </c>
      <c r="BH115" s="9" t="s">
        <v>0</v>
      </c>
    </row>
    <row r="116" spans="3:60" x14ac:dyDescent="0.2">
      <c r="C116" s="9" t="s">
        <v>135</v>
      </c>
      <c r="D116" s="9" t="s">
        <v>0</v>
      </c>
      <c r="E116" s="9" t="s">
        <v>0</v>
      </c>
      <c r="F116" s="9" t="s">
        <v>0</v>
      </c>
      <c r="G116" s="9" t="s">
        <v>0</v>
      </c>
      <c r="H116" s="9" t="s">
        <v>0</v>
      </c>
      <c r="I116" s="9" t="s">
        <v>0</v>
      </c>
      <c r="J116" s="9" t="s">
        <v>0</v>
      </c>
      <c r="K116" s="9" t="s">
        <v>0</v>
      </c>
      <c r="L116" s="9" t="s">
        <v>0</v>
      </c>
      <c r="M116" s="9" t="s">
        <v>0</v>
      </c>
      <c r="N116" s="9" t="s">
        <v>0</v>
      </c>
      <c r="O116" s="9" t="s">
        <v>0</v>
      </c>
      <c r="P116" s="9" t="s">
        <v>0</v>
      </c>
      <c r="Q116" s="9" t="s">
        <v>0</v>
      </c>
      <c r="R116" s="9" t="s">
        <v>0</v>
      </c>
      <c r="S116" s="9" t="s">
        <v>0</v>
      </c>
      <c r="T116" s="9" t="s">
        <v>0</v>
      </c>
      <c r="U116" s="9" t="s">
        <v>0</v>
      </c>
      <c r="V116" s="9" t="s">
        <v>0</v>
      </c>
      <c r="W116" s="9" t="s">
        <v>0</v>
      </c>
      <c r="X116" s="9" t="s">
        <v>0</v>
      </c>
      <c r="Y116" s="9" t="s">
        <v>0</v>
      </c>
      <c r="Z116" s="9" t="s">
        <v>0</v>
      </c>
      <c r="AA116" s="9" t="s">
        <v>0</v>
      </c>
      <c r="AB116" s="9" t="s">
        <v>0</v>
      </c>
      <c r="AC116" s="9" t="s">
        <v>0</v>
      </c>
      <c r="AD116" s="9">
        <v>27.641208481891539</v>
      </c>
      <c r="AE116" s="9">
        <v>27.451779407769624</v>
      </c>
      <c r="AF116" s="9">
        <v>32.488736068294997</v>
      </c>
      <c r="AG116" s="9">
        <v>31.091273321455279</v>
      </c>
      <c r="AH116" s="9">
        <v>32.565191024863552</v>
      </c>
      <c r="AI116" s="9">
        <v>31.916954179529089</v>
      </c>
      <c r="AJ116" s="9">
        <v>31.605681033632507</v>
      </c>
      <c r="AK116" s="9">
        <v>38.22680913064594</v>
      </c>
      <c r="AL116" s="9">
        <v>40.904306220095698</v>
      </c>
      <c r="AM116" s="9">
        <v>39.889272170872808</v>
      </c>
      <c r="AN116" s="9">
        <v>43.179557176277257</v>
      </c>
      <c r="AO116" s="9">
        <v>34.423314270639999</v>
      </c>
      <c r="AP116" s="9">
        <v>43.071742447161135</v>
      </c>
      <c r="AQ116" s="9">
        <v>37.548050399762644</v>
      </c>
      <c r="AR116" s="9">
        <v>39.887360977525113</v>
      </c>
      <c r="AS116" s="9">
        <v>44.037064290970399</v>
      </c>
      <c r="AT116" s="9">
        <v>47.710495267405562</v>
      </c>
      <c r="AU116" s="9">
        <v>34.141380598563785</v>
      </c>
      <c r="AV116" s="9">
        <v>31.031761229253245</v>
      </c>
      <c r="AW116" s="9">
        <v>39.175418181121621</v>
      </c>
      <c r="AX116" s="9">
        <v>31.30099929702169</v>
      </c>
      <c r="AY116" s="9">
        <v>34.624205585599697</v>
      </c>
      <c r="AZ116" s="9">
        <v>42.123845941984541</v>
      </c>
      <c r="BA116" s="9">
        <v>40.666654070304048</v>
      </c>
      <c r="BB116" s="9">
        <v>34.640694796841522</v>
      </c>
      <c r="BC116" s="9">
        <v>33.99848923034434</v>
      </c>
      <c r="BD116" s="9">
        <v>34.292114954663006</v>
      </c>
      <c r="BE116" s="9">
        <v>35.043321205406123</v>
      </c>
      <c r="BF116" s="9">
        <v>39.225321718255209</v>
      </c>
      <c r="BG116" s="9">
        <v>39.241627200035374</v>
      </c>
      <c r="BH116" s="9" t="s">
        <v>0</v>
      </c>
    </row>
    <row r="117" spans="3:60" x14ac:dyDescent="0.2">
      <c r="C117" s="9" t="s">
        <v>137</v>
      </c>
      <c r="D117" s="9">
        <v>4980.8142911806717</v>
      </c>
      <c r="E117" s="9">
        <v>5321.537844706284</v>
      </c>
      <c r="F117" s="9">
        <v>5791.843062883695</v>
      </c>
      <c r="G117" s="9">
        <v>6446.1542448666605</v>
      </c>
      <c r="H117" s="9">
        <v>7298.9540472927347</v>
      </c>
      <c r="I117" s="9">
        <v>8517.6314910885922</v>
      </c>
      <c r="J117" s="9">
        <v>9741.3397524532866</v>
      </c>
      <c r="K117" s="9">
        <v>11247.5360427589</v>
      </c>
      <c r="L117" s="9">
        <v>12984.845043196428</v>
      </c>
      <c r="M117" s="9">
        <v>14702.03077335862</v>
      </c>
      <c r="N117" s="9">
        <v>16841.652729900001</v>
      </c>
      <c r="O117" s="9">
        <v>19767.824569069999</v>
      </c>
      <c r="P117" s="9">
        <v>22559.542796490001</v>
      </c>
      <c r="Q117" s="9">
        <v>25152.45663896</v>
      </c>
      <c r="R117" s="9">
        <v>26928.22822325</v>
      </c>
      <c r="S117" s="9">
        <v>28464.595545059994</v>
      </c>
      <c r="T117" s="9">
        <v>30044.625637539997</v>
      </c>
      <c r="U117" s="9">
        <v>31911.470264590003</v>
      </c>
      <c r="V117" s="9">
        <v>32757.22234706</v>
      </c>
      <c r="W117" s="9">
        <v>34176.840159390005</v>
      </c>
      <c r="X117" s="9">
        <v>35354.66608422</v>
      </c>
      <c r="Y117" s="9">
        <v>36730.443307470006</v>
      </c>
      <c r="Z117" s="9">
        <v>36416.081201159999</v>
      </c>
      <c r="AA117" s="9">
        <v>36770.513981600001</v>
      </c>
      <c r="AB117" s="9">
        <v>37573.938980840001</v>
      </c>
      <c r="AC117" s="9">
        <v>36348.738325099999</v>
      </c>
      <c r="AD117" s="9">
        <v>36187.656630929996</v>
      </c>
      <c r="AE117" s="9">
        <v>36755.896641890002</v>
      </c>
      <c r="AF117" s="9">
        <v>36012.368105659996</v>
      </c>
      <c r="AG117" s="9">
        <v>36509.6804127</v>
      </c>
      <c r="AH117" s="9">
        <v>36702.455681750005</v>
      </c>
      <c r="AI117" s="9">
        <v>37187.048329280748</v>
      </c>
      <c r="AJ117" s="9">
        <v>38681.16208899999</v>
      </c>
      <c r="AK117" s="9">
        <v>40684.461353999999</v>
      </c>
      <c r="AL117" s="9">
        <v>42689.869292999996</v>
      </c>
      <c r="AM117" s="9">
        <v>42545.329120459995</v>
      </c>
      <c r="AN117" s="9">
        <v>44386.18453597527</v>
      </c>
      <c r="AO117" s="9">
        <v>45150.315156418888</v>
      </c>
      <c r="AP117" s="9">
        <v>45366.399692640007</v>
      </c>
      <c r="AQ117" s="9">
        <v>39190.428899139188</v>
      </c>
      <c r="AR117" s="9">
        <v>39240.795472360005</v>
      </c>
      <c r="AS117" s="9">
        <v>38443.08445821084</v>
      </c>
      <c r="AT117" s="9">
        <v>39105.433791049189</v>
      </c>
      <c r="AU117" s="9">
        <v>39402.17463388</v>
      </c>
      <c r="AV117" s="9">
        <v>39148.59532368106</v>
      </c>
      <c r="AW117" s="9">
        <v>39198.880406019998</v>
      </c>
      <c r="AX117" s="9">
        <v>39950.378000000004</v>
      </c>
      <c r="AY117" s="9">
        <v>40852.04</v>
      </c>
      <c r="AZ117" s="9">
        <v>42748.475546770002</v>
      </c>
      <c r="BA117" s="9" t="s">
        <v>0</v>
      </c>
      <c r="BB117" s="9" t="s">
        <v>0</v>
      </c>
      <c r="BC117" s="9" t="s">
        <v>0</v>
      </c>
      <c r="BD117" s="9" t="s">
        <v>0</v>
      </c>
      <c r="BE117" s="9" t="s">
        <v>0</v>
      </c>
      <c r="BF117" s="9" t="s">
        <v>0</v>
      </c>
      <c r="BG117" s="9" t="s">
        <v>0</v>
      </c>
      <c r="BH117" s="9" t="s">
        <v>0</v>
      </c>
    </row>
    <row r="118" spans="3:60" x14ac:dyDescent="0.2">
      <c r="C118" s="9" t="s">
        <v>138</v>
      </c>
      <c r="D118" s="9">
        <v>31065.553758596616</v>
      </c>
      <c r="E118" s="9">
        <v>31334.540879886805</v>
      </c>
      <c r="F118" s="9">
        <v>31949.003454695703</v>
      </c>
      <c r="G118" s="9">
        <v>32952.474863582182</v>
      </c>
      <c r="H118" s="9">
        <v>33371.120865269069</v>
      </c>
      <c r="I118" s="9">
        <v>34227.841245180221</v>
      </c>
      <c r="J118" s="9">
        <v>35337.190213830698</v>
      </c>
      <c r="K118" s="9">
        <v>37520.9433561349</v>
      </c>
      <c r="L118" s="9">
        <v>39643.185628678315</v>
      </c>
      <c r="M118" s="9">
        <v>40673.547147368692</v>
      </c>
      <c r="N118" s="9">
        <v>41716.773267706762</v>
      </c>
      <c r="O118" s="9">
        <v>43854.341438045223</v>
      </c>
      <c r="P118" s="9">
        <v>44622.118524494814</v>
      </c>
      <c r="Q118" s="9">
        <v>45397.872331587016</v>
      </c>
      <c r="R118" s="9">
        <v>45409.348813297402</v>
      </c>
      <c r="S118" s="9">
        <v>45512.270034302754</v>
      </c>
      <c r="T118" s="9">
        <v>45711.768659712165</v>
      </c>
      <c r="U118" s="9">
        <v>47397.629044504269</v>
      </c>
      <c r="V118" s="9">
        <v>47144.104174853535</v>
      </c>
      <c r="W118" s="9">
        <v>47618.766640652553</v>
      </c>
      <c r="X118" s="9">
        <v>48006.557823369207</v>
      </c>
      <c r="Y118" s="9">
        <v>48626.367459472654</v>
      </c>
      <c r="Z118" s="9">
        <v>47271.151789785523</v>
      </c>
      <c r="AA118" s="9">
        <v>46945.261658827876</v>
      </c>
      <c r="AB118" s="9">
        <v>47552.199479111056</v>
      </c>
      <c r="AC118" s="9">
        <v>45494.848682595046</v>
      </c>
      <c r="AD118" s="9">
        <v>44692.545506717055</v>
      </c>
      <c r="AE118" s="9">
        <v>44993.662584950544</v>
      </c>
      <c r="AF118" s="9">
        <v>43662.998586251073</v>
      </c>
      <c r="AG118" s="9">
        <v>44175.67036240879</v>
      </c>
      <c r="AH118" s="9">
        <v>43731.994466055228</v>
      </c>
      <c r="AI118" s="9">
        <v>43441.848051955712</v>
      </c>
      <c r="AJ118" s="9">
        <v>44267.496172527171</v>
      </c>
      <c r="AK118" s="9">
        <v>45711.58831437851</v>
      </c>
      <c r="AL118" s="9">
        <v>47206.989336732295</v>
      </c>
      <c r="AM118" s="9">
        <v>46153.125321856191</v>
      </c>
      <c r="AN118" s="9">
        <v>47125.631483221143</v>
      </c>
      <c r="AO118" s="9">
        <v>46744.484185734087</v>
      </c>
      <c r="AP118" s="9">
        <v>45882.602110191481</v>
      </c>
      <c r="AQ118" s="9">
        <v>39607.846885627449</v>
      </c>
      <c r="AR118" s="9">
        <v>39240.795472360005</v>
      </c>
      <c r="AS118" s="9">
        <v>38081.424697555682</v>
      </c>
      <c r="AT118" s="9">
        <v>38292.006259459667</v>
      </c>
      <c r="AU118" s="9">
        <v>38285.722139441154</v>
      </c>
      <c r="AV118" s="9">
        <v>37821.541166869392</v>
      </c>
      <c r="AW118" s="9">
        <v>37442.974743276827</v>
      </c>
      <c r="AX118" s="9">
        <v>38087.027105237197</v>
      </c>
      <c r="AY118" s="9">
        <v>38691.152625444833</v>
      </c>
      <c r="AZ118" s="9">
        <v>40109.312766749965</v>
      </c>
      <c r="BA118" s="9" t="s">
        <v>0</v>
      </c>
      <c r="BB118" s="9" t="s">
        <v>0</v>
      </c>
      <c r="BC118" s="9" t="s">
        <v>0</v>
      </c>
      <c r="BD118" s="9" t="s">
        <v>0</v>
      </c>
      <c r="BE118" s="9" t="s">
        <v>0</v>
      </c>
      <c r="BF118" s="9" t="s">
        <v>0</v>
      </c>
      <c r="BG118" s="9" t="s">
        <v>0</v>
      </c>
      <c r="BH118" s="9" t="s">
        <v>0</v>
      </c>
    </row>
    <row r="119" spans="3:60" x14ac:dyDescent="0.2">
      <c r="C119" s="9" t="s">
        <v>139</v>
      </c>
      <c r="D119" s="9">
        <v>5882.3953044542868</v>
      </c>
      <c r="E119" s="9">
        <v>6297.946811965503</v>
      </c>
      <c r="F119" s="9">
        <v>7531.3707998810578</v>
      </c>
      <c r="G119" s="9">
        <v>9496.04743083004</v>
      </c>
      <c r="H119" s="9">
        <v>9954.6739853626095</v>
      </c>
      <c r="I119" s="9">
        <v>13030.458510191707</v>
      </c>
      <c r="J119" s="9">
        <v>13304.253680068294</v>
      </c>
      <c r="K119" s="9">
        <v>15040.976922449647</v>
      </c>
      <c r="L119" s="9">
        <v>18872.836852717646</v>
      </c>
      <c r="M119" s="9">
        <v>22668.061301241065</v>
      </c>
      <c r="N119" s="9">
        <v>26143.979552600846</v>
      </c>
      <c r="O119" s="9">
        <v>23859.792626602601</v>
      </c>
      <c r="P119" s="9">
        <v>22516.532028053731</v>
      </c>
      <c r="Q119" s="9">
        <v>21648.44580258261</v>
      </c>
      <c r="R119" s="9">
        <v>20212.332849650877</v>
      </c>
      <c r="S119" s="9">
        <v>20780.33955833027</v>
      </c>
      <c r="T119" s="9">
        <v>28454.660630547962</v>
      </c>
      <c r="U119" s="9">
        <v>34825.481724840145</v>
      </c>
      <c r="V119" s="9">
        <v>36071.327870386333</v>
      </c>
      <c r="W119" s="9">
        <v>35138.222818502829</v>
      </c>
      <c r="X119" s="9">
        <v>42589.280114239256</v>
      </c>
      <c r="Y119" s="9">
        <v>42703.233548923454</v>
      </c>
      <c r="Z119" s="9">
        <v>45123.32044366865</v>
      </c>
      <c r="AA119" s="9">
        <v>42590.542519826944</v>
      </c>
      <c r="AB119" s="9">
        <v>44392.810324306316</v>
      </c>
      <c r="AC119" s="9">
        <v>47767.623651242349</v>
      </c>
      <c r="AD119" s="9">
        <v>46403.179905493009</v>
      </c>
      <c r="AE119" s="9">
        <v>41308.081096380207</v>
      </c>
      <c r="AF119" s="9">
        <v>40041.63902955236</v>
      </c>
      <c r="AG119" s="9">
        <v>38896.775526778387</v>
      </c>
      <c r="AH119" s="9">
        <v>33814.681851621528</v>
      </c>
      <c r="AI119" s="9">
        <v>33276.702963983094</v>
      </c>
      <c r="AJ119" s="9">
        <v>36404.08647969507</v>
      </c>
      <c r="AK119" s="9">
        <v>45917.701831766419</v>
      </c>
      <c r="AL119" s="9">
        <v>53006.530281733852</v>
      </c>
      <c r="AM119" s="9">
        <v>52909.179128065458</v>
      </c>
      <c r="AN119" s="9">
        <v>55681.793080230913</v>
      </c>
      <c r="AO119" s="9">
        <v>61795.569851662774</v>
      </c>
      <c r="AP119" s="9">
        <v>66454.362565573421</v>
      </c>
      <c r="AQ119" s="9">
        <v>54442.493434936696</v>
      </c>
      <c r="AR119" s="9">
        <v>51971.121743407726</v>
      </c>
      <c r="AS119" s="9">
        <v>53441.418583736478</v>
      </c>
      <c r="AT119" s="9">
        <v>50244.679161055108</v>
      </c>
      <c r="AU119" s="9">
        <v>52315.865734038409</v>
      </c>
      <c r="AV119" s="9">
        <v>51939.762327032622</v>
      </c>
      <c r="AW119" s="9">
        <v>43474.176017356709</v>
      </c>
      <c r="AX119" s="9">
        <v>44191.178821309804</v>
      </c>
      <c r="AY119" s="9">
        <v>46035.788507882746</v>
      </c>
      <c r="AZ119" s="9">
        <v>51199.72563352211</v>
      </c>
      <c r="BA119" s="9" t="s">
        <v>0</v>
      </c>
      <c r="BB119" s="9" t="s">
        <v>0</v>
      </c>
      <c r="BC119" s="9" t="s">
        <v>0</v>
      </c>
      <c r="BD119" s="9" t="s">
        <v>0</v>
      </c>
      <c r="BE119" s="9" t="s">
        <v>0</v>
      </c>
      <c r="BF119" s="9" t="s">
        <v>0</v>
      </c>
      <c r="BG119" s="9" t="s">
        <v>0</v>
      </c>
      <c r="BH119" s="9" t="s">
        <v>0</v>
      </c>
    </row>
    <row r="120" spans="3:60" x14ac:dyDescent="0.2">
      <c r="C120" s="9" t="s">
        <v>140</v>
      </c>
      <c r="D120" s="9">
        <v>41143.704070719308</v>
      </c>
      <c r="E120" s="9">
        <v>41499.954810789757</v>
      </c>
      <c r="F120" s="9">
        <v>42313.75863147567</v>
      </c>
      <c r="G120" s="9">
        <v>43642.771821180293</v>
      </c>
      <c r="H120" s="9">
        <v>44197.23311736848</v>
      </c>
      <c r="I120" s="9">
        <v>45331.886954745016</v>
      </c>
      <c r="J120" s="9">
        <v>46801.126036462083</v>
      </c>
      <c r="K120" s="9">
        <v>49693.322768207268</v>
      </c>
      <c r="L120" s="9">
        <v>52504.053544372313</v>
      </c>
      <c r="M120" s="9">
        <v>53868.680415030387</v>
      </c>
      <c r="N120" s="9">
        <v>55250.34536481923</v>
      </c>
      <c r="O120" s="9">
        <v>58081.373999132804</v>
      </c>
      <c r="P120" s="9">
        <v>59098.229950989757</v>
      </c>
      <c r="Q120" s="9">
        <v>60125.65039611551</v>
      </c>
      <c r="R120" s="9">
        <v>60140.850027544402</v>
      </c>
      <c r="S120" s="9">
        <v>60277.160498381236</v>
      </c>
      <c r="T120" s="9">
        <v>60541.379590374367</v>
      </c>
      <c r="U120" s="9">
        <v>62774.159386139021</v>
      </c>
      <c r="V120" s="9">
        <v>62438.387093375983</v>
      </c>
      <c r="W120" s="9">
        <v>63067.03746858162</v>
      </c>
      <c r="X120" s="9">
        <v>63580.634161140595</v>
      </c>
      <c r="Y120" s="9">
        <v>64401.519713227804</v>
      </c>
      <c r="Z120" s="9">
        <v>62606.650936739985</v>
      </c>
      <c r="AA120" s="9">
        <v>62175.036962887061</v>
      </c>
      <c r="AB120" s="9">
        <v>62978.874881280783</v>
      </c>
      <c r="AC120" s="9">
        <v>60254.087388378313</v>
      </c>
      <c r="AD120" s="9">
        <v>59191.504545019605</v>
      </c>
      <c r="AE120" s="9">
        <v>59590.308701344999</v>
      </c>
      <c r="AF120" s="9">
        <v>57827.95654095897</v>
      </c>
      <c r="AG120" s="9">
        <v>58506.947039810329</v>
      </c>
      <c r="AH120" s="9">
        <v>57919.335760618807</v>
      </c>
      <c r="AI120" s="9">
        <v>57535.061323032533</v>
      </c>
      <c r="AJ120" s="9">
        <v>58628.562575362121</v>
      </c>
      <c r="AK120" s="9">
        <v>60541.140738200796</v>
      </c>
      <c r="AL120" s="9">
        <v>62521.673182878345</v>
      </c>
      <c r="AM120" s="9">
        <v>61125.919239594979</v>
      </c>
      <c r="AN120" s="9">
        <v>62413.921572374202</v>
      </c>
      <c r="AO120" s="9">
        <v>61909.124145068658</v>
      </c>
      <c r="AP120" s="9">
        <v>60767.634077467032</v>
      </c>
      <c r="AQ120" s="9">
        <v>52457.250361734252</v>
      </c>
      <c r="AR120" s="9">
        <v>51971.121743407726</v>
      </c>
      <c r="AS120" s="9">
        <v>50435.633001199501</v>
      </c>
      <c r="AT120" s="9">
        <v>50714.530507197756</v>
      </c>
      <c r="AU120" s="9">
        <v>50706.207720602812</v>
      </c>
      <c r="AV120" s="9">
        <v>50091.439198555585</v>
      </c>
      <c r="AW120" s="9">
        <v>49590.059920901702</v>
      </c>
      <c r="AX120" s="9">
        <v>50443.052917339512</v>
      </c>
      <c r="AY120" s="9">
        <v>51243.166181636756</v>
      </c>
      <c r="AZ120" s="9">
        <v>53121.399598370925</v>
      </c>
      <c r="BA120" s="9" t="s">
        <v>0</v>
      </c>
      <c r="BB120" s="9" t="s">
        <v>0</v>
      </c>
      <c r="BC120" s="9" t="s">
        <v>0</v>
      </c>
      <c r="BD120" s="9" t="s">
        <v>0</v>
      </c>
      <c r="BE120" s="9" t="s">
        <v>0</v>
      </c>
      <c r="BF120" s="9" t="s">
        <v>0</v>
      </c>
      <c r="BG120" s="9" t="s">
        <v>0</v>
      </c>
      <c r="BH120" s="9" t="s">
        <v>0</v>
      </c>
    </row>
    <row r="121" spans="3:60" x14ac:dyDescent="0.2">
      <c r="C121" s="9" t="s">
        <v>142</v>
      </c>
      <c r="D121" s="9">
        <v>3.9618888321842527</v>
      </c>
      <c r="E121" s="9">
        <v>3.7942669690157427</v>
      </c>
      <c r="F121" s="9">
        <v>3.6985136499611002</v>
      </c>
      <c r="G121" s="9">
        <v>3.5897457606905996</v>
      </c>
      <c r="H121" s="9">
        <v>3.4853908607321107</v>
      </c>
      <c r="I121" s="9">
        <v>3.6108234765149341</v>
      </c>
      <c r="J121" s="9">
        <v>3.5742214070017897</v>
      </c>
      <c r="K121" s="9">
        <v>3.6670374455999295</v>
      </c>
      <c r="L121" s="9">
        <v>3.7256636834146266</v>
      </c>
      <c r="M121" s="9">
        <v>3.6924664984684799</v>
      </c>
      <c r="N121" s="9">
        <v>3.7284132398591119</v>
      </c>
      <c r="O121" s="9">
        <v>3.8781427927800118</v>
      </c>
      <c r="P121" s="9">
        <v>3.8519336546456331</v>
      </c>
      <c r="Q121" s="9">
        <v>3.8701564896816145</v>
      </c>
      <c r="R121" s="9">
        <v>3.8074069362496599</v>
      </c>
      <c r="S121" s="9">
        <v>3.7538172432835157</v>
      </c>
      <c r="T121" s="9">
        <v>3.6872986519058322</v>
      </c>
      <c r="U121" s="9">
        <v>3.727331053111143</v>
      </c>
      <c r="V121" s="9">
        <v>3.5446667337995743</v>
      </c>
      <c r="W121" s="9">
        <v>3.4268577140394831</v>
      </c>
      <c r="X121" s="9">
        <v>3.3539285194497435</v>
      </c>
      <c r="Y121" s="9">
        <v>3.3631563759538587</v>
      </c>
      <c r="Z121" s="9">
        <v>3.2216727430744712</v>
      </c>
      <c r="AA121" s="9">
        <v>3.2195050053190695</v>
      </c>
      <c r="AB121" s="9">
        <v>3.1866193810312122</v>
      </c>
      <c r="AC121" s="9">
        <v>2.9828521754732922</v>
      </c>
      <c r="AD121" s="9">
        <v>2.8896793382876558</v>
      </c>
      <c r="AE121" s="9">
        <v>2.8427823583875695</v>
      </c>
      <c r="AF121" s="9">
        <v>2.6628744660855213</v>
      </c>
      <c r="AG121" s="9">
        <v>2.608234865547209</v>
      </c>
      <c r="AH121" s="9">
        <v>2.4809768907226468</v>
      </c>
      <c r="AI121" s="9">
        <v>2.4157708849725528</v>
      </c>
      <c r="AJ121" s="9">
        <v>2.4350961915308025</v>
      </c>
      <c r="AK121" s="9">
        <v>2.4932962538470873</v>
      </c>
      <c r="AL121" s="9">
        <v>2.5090198802084798</v>
      </c>
      <c r="AM121" s="9">
        <v>2.4118147749912406</v>
      </c>
      <c r="AN121" s="9">
        <v>2.3999200067464832</v>
      </c>
      <c r="AO121" s="9">
        <v>2.3240199116116216</v>
      </c>
      <c r="AP121" s="9">
        <v>2.2784934579216203</v>
      </c>
      <c r="AQ121" s="9">
        <v>2.0237282718375491</v>
      </c>
      <c r="AR121" s="9">
        <v>1.9682614480553031</v>
      </c>
      <c r="AS121" s="9">
        <v>1.8684820752976181</v>
      </c>
      <c r="AT121" s="9">
        <v>1.8716599599898145</v>
      </c>
      <c r="AU121" s="9">
        <v>1.8603262300435546</v>
      </c>
      <c r="AV121" s="9">
        <v>1.8196833741292195</v>
      </c>
      <c r="AW121" s="9">
        <v>1.7831467983876617</v>
      </c>
      <c r="AX121" s="9">
        <v>1.7938964094122314</v>
      </c>
      <c r="AY121" s="9">
        <v>1.7814852527860203</v>
      </c>
      <c r="AZ121" s="9">
        <v>1.8174418874469305</v>
      </c>
      <c r="BA121" s="9" t="s">
        <v>0</v>
      </c>
      <c r="BB121" s="9" t="s">
        <v>0</v>
      </c>
      <c r="BC121" s="9" t="s">
        <v>0</v>
      </c>
      <c r="BD121" s="9" t="s">
        <v>0</v>
      </c>
      <c r="BE121" s="9" t="s">
        <v>0</v>
      </c>
      <c r="BF121" s="9" t="s">
        <v>0</v>
      </c>
      <c r="BG121" s="9" t="s">
        <v>0</v>
      </c>
      <c r="BH121" s="9" t="s">
        <v>0</v>
      </c>
    </row>
    <row r="122" spans="3:60" x14ac:dyDescent="0.2">
      <c r="C122" s="9" t="s">
        <v>141</v>
      </c>
      <c r="D122" s="9">
        <v>0.7635843095</v>
      </c>
      <c r="E122" s="9">
        <v>0.86586939148236564</v>
      </c>
      <c r="F122" s="9">
        <v>1.9609751971930489</v>
      </c>
      <c r="G122" s="9">
        <v>3.1408535490298428</v>
      </c>
      <c r="H122" s="9">
        <v>1.2704538988953518</v>
      </c>
      <c r="I122" s="9">
        <v>2.5672508375431446</v>
      </c>
      <c r="J122" s="9">
        <v>3.2410719703413582</v>
      </c>
      <c r="K122" s="9">
        <v>6.1797588577076512</v>
      </c>
      <c r="L122" s="9">
        <v>5.6561538242785536</v>
      </c>
      <c r="M122" s="9">
        <v>2.599088600854027</v>
      </c>
      <c r="N122" s="9">
        <v>2.5648761750683979</v>
      </c>
      <c r="O122" s="9">
        <v>5.1240016974015701</v>
      </c>
      <c r="P122" s="9">
        <v>1.750743623716855</v>
      </c>
      <c r="Q122" s="9">
        <v>1.738496137664014</v>
      </c>
      <c r="R122" s="9">
        <v>2.5279778811126974E-2</v>
      </c>
      <c r="S122" s="9">
        <v>0.22665205226464202</v>
      </c>
      <c r="T122" s="9">
        <v>0.43834030967704329</v>
      </c>
      <c r="U122" s="9">
        <v>3.6880226563579255</v>
      </c>
      <c r="V122" s="9">
        <v>-0.53488934944970756</v>
      </c>
      <c r="W122" s="9">
        <v>1.0068331429918143</v>
      </c>
      <c r="X122" s="9">
        <v>0.81436628891096152</v>
      </c>
      <c r="Y122" s="9">
        <v>1.2910936842918774</v>
      </c>
      <c r="Z122" s="9">
        <v>-2.7869975498717392</v>
      </c>
      <c r="AA122" s="9">
        <v>-0.68940594552652223</v>
      </c>
      <c r="AB122" s="9">
        <v>1.2928627913378454</v>
      </c>
      <c r="AC122" s="9">
        <v>-4.32651027513411</v>
      </c>
      <c r="AD122" s="9">
        <v>-1.763503339631789</v>
      </c>
      <c r="AE122" s="9">
        <v>0.67375235583355675</v>
      </c>
      <c r="AF122" s="9">
        <v>-2.9574476098430558</v>
      </c>
      <c r="AG122" s="9">
        <v>1.1741561339288165</v>
      </c>
      <c r="AH122" s="9">
        <v>-1.004344456380013</v>
      </c>
      <c r="AI122" s="9">
        <v>-0.66346485597570393</v>
      </c>
      <c r="AJ122" s="9">
        <v>1.9005824052052311</v>
      </c>
      <c r="AK122" s="9">
        <v>3.2621952147986022</v>
      </c>
      <c r="AL122" s="9">
        <v>3.2713827663770179</v>
      </c>
      <c r="AM122" s="9">
        <v>-2.2324321666835956</v>
      </c>
      <c r="AN122" s="9">
        <v>2.1071295921631039</v>
      </c>
      <c r="AO122" s="9">
        <v>-0.80878979334794154</v>
      </c>
      <c r="AP122" s="9">
        <v>-1.8438155657425015</v>
      </c>
      <c r="AQ122" s="9">
        <v>-13.675674299148522</v>
      </c>
      <c r="AR122" s="9">
        <v>-0.92671387648853853</v>
      </c>
      <c r="AS122" s="9">
        <v>-2.9545037526595208</v>
      </c>
      <c r="AT122" s="9">
        <v>0.55297711043227338</v>
      </c>
      <c r="AU122" s="9">
        <v>-1.641104928253867E-2</v>
      </c>
      <c r="AV122" s="9">
        <v>-1.2124127393526973</v>
      </c>
      <c r="AW122" s="9">
        <v>-1.0009280740896354</v>
      </c>
      <c r="AX122" s="9">
        <v>1.7200886584899822</v>
      </c>
      <c r="AY122" s="9">
        <v>1.5861713715234149</v>
      </c>
      <c r="AZ122" s="9">
        <v>3.6653344371356145</v>
      </c>
      <c r="BA122" s="9" t="s">
        <v>0</v>
      </c>
      <c r="BB122" s="9" t="s">
        <v>0</v>
      </c>
      <c r="BC122" s="9" t="s">
        <v>0</v>
      </c>
      <c r="BD122" s="9" t="s">
        <v>0</v>
      </c>
      <c r="BE122" s="9" t="s">
        <v>0</v>
      </c>
      <c r="BF122" s="9" t="s">
        <v>0</v>
      </c>
      <c r="BG122" s="9" t="s">
        <v>0</v>
      </c>
      <c r="BH122" s="9" t="s">
        <v>0</v>
      </c>
    </row>
    <row r="123" spans="3:60" x14ac:dyDescent="0.2">
      <c r="C123" s="9" t="s">
        <v>143</v>
      </c>
      <c r="D123" s="9">
        <v>1038487.0907151659</v>
      </c>
      <c r="E123" s="9">
        <v>1093754.212597094</v>
      </c>
      <c r="F123" s="9">
        <v>1144074.6915161638</v>
      </c>
      <c r="G123" s="9">
        <v>1215762.1940553319</v>
      </c>
      <c r="H123" s="9">
        <v>1268071.0681637812</v>
      </c>
      <c r="I123" s="9">
        <v>1255444.561319239</v>
      </c>
      <c r="J123" s="9">
        <v>1309407.5802013865</v>
      </c>
      <c r="K123" s="9">
        <v>1355135.4057710588</v>
      </c>
      <c r="L123" s="9">
        <v>1409253.7063423707</v>
      </c>
      <c r="M123" s="9">
        <v>1458880.6814462212</v>
      </c>
      <c r="N123" s="9">
        <v>1481872.8990166073</v>
      </c>
      <c r="O123" s="9">
        <v>1497659.5010184681</v>
      </c>
      <c r="P123" s="9">
        <v>1534248.3866437888</v>
      </c>
      <c r="Q123" s="9">
        <v>1553571.5559931237</v>
      </c>
      <c r="R123" s="9">
        <v>1579575.0502777579</v>
      </c>
      <c r="S123" s="9">
        <v>1605756.3965382602</v>
      </c>
      <c r="T123" s="9">
        <v>1641889.7763836598</v>
      </c>
      <c r="U123" s="9">
        <v>1684158.4096411949</v>
      </c>
      <c r="V123" s="9">
        <v>1761474.1182296555</v>
      </c>
      <c r="W123" s="9">
        <v>1840375.1404735148</v>
      </c>
      <c r="X123" s="9">
        <v>1895706.2976277098</v>
      </c>
      <c r="Y123" s="9">
        <v>1914913.0315108299</v>
      </c>
      <c r="Z123" s="9">
        <v>1943296.4155444878</v>
      </c>
      <c r="AA123" s="9">
        <v>1931198.6426536147</v>
      </c>
      <c r="AB123" s="9">
        <v>1976353.8518648052</v>
      </c>
      <c r="AC123" s="9">
        <v>2020015.8721850752</v>
      </c>
      <c r="AD123" s="9">
        <v>2048376.2250276138</v>
      </c>
      <c r="AE123" s="9">
        <v>2096196.6548555871</v>
      </c>
      <c r="AF123" s="9">
        <v>2171636.6008784194</v>
      </c>
      <c r="AG123" s="9">
        <v>2243162.5239215386</v>
      </c>
      <c r="AH123" s="9">
        <v>2334537.4951778911</v>
      </c>
      <c r="AI123" s="9">
        <v>2381643.9580811579</v>
      </c>
      <c r="AJ123" s="9">
        <v>2407648.7318764096</v>
      </c>
      <c r="AK123" s="9">
        <v>2428156.7280577864</v>
      </c>
      <c r="AL123" s="9">
        <v>2491876.3568219827</v>
      </c>
      <c r="AM123" s="9">
        <v>2534436.718500366</v>
      </c>
      <c r="AN123" s="9">
        <v>2600666.7470965977</v>
      </c>
      <c r="AO123" s="9">
        <v>2663880.9691667818</v>
      </c>
      <c r="AP123" s="9">
        <v>2667009.3726271926</v>
      </c>
      <c r="AQ123" s="9">
        <v>2592109.3800850529</v>
      </c>
      <c r="AR123" s="9">
        <v>2640458.2477981593</v>
      </c>
      <c r="AS123" s="9">
        <v>2699283.7484494434</v>
      </c>
      <c r="AT123" s="9">
        <v>2709601.722071019</v>
      </c>
      <c r="AU123" s="9">
        <v>2725662.1393450792</v>
      </c>
      <c r="AV123" s="9">
        <v>2752755.7766760406</v>
      </c>
      <c r="AW123" s="9">
        <v>2781041.9179027495</v>
      </c>
      <c r="AX123" s="9">
        <v>2811926.7451941185</v>
      </c>
      <c r="AY123" s="9">
        <v>2876429.4344563815</v>
      </c>
      <c r="AZ123" s="9">
        <v>2922866.4732160289</v>
      </c>
      <c r="BA123" s="9">
        <v>2969754.0078287157</v>
      </c>
      <c r="BB123" s="9">
        <v>3013313.9654045803</v>
      </c>
      <c r="BC123" s="9">
        <v>3062511.8619489656</v>
      </c>
      <c r="BD123" s="9">
        <v>3111799.2301297877</v>
      </c>
      <c r="BE123" s="9">
        <v>3163021.7419901248</v>
      </c>
      <c r="BF123" s="9">
        <v>3214982.8543400932</v>
      </c>
      <c r="BG123" s="9" t="s">
        <v>0</v>
      </c>
      <c r="BH123" s="9" t="s">
        <v>0</v>
      </c>
    </row>
    <row r="124" spans="3:60" x14ac:dyDescent="0.2">
      <c r="C124" s="9" t="s">
        <v>144</v>
      </c>
      <c r="D124" s="9">
        <v>19992.435906267638</v>
      </c>
      <c r="E124" s="9">
        <v>20857.648174013502</v>
      </c>
      <c r="F124" s="9">
        <v>21624.259389422266</v>
      </c>
      <c r="G124" s="9">
        <v>22795.683611560045</v>
      </c>
      <c r="H124" s="9">
        <v>23621.904328523178</v>
      </c>
      <c r="I124" s="9">
        <v>23278.286755900743</v>
      </c>
      <c r="J124" s="9">
        <v>24181.565314251173</v>
      </c>
      <c r="K124" s="9">
        <v>24912.867097546809</v>
      </c>
      <c r="L124" s="9">
        <v>25794.444967279913</v>
      </c>
      <c r="M124" s="9">
        <v>26586.493930461631</v>
      </c>
      <c r="N124" s="9">
        <v>26866.452109734168</v>
      </c>
      <c r="O124" s="9">
        <v>26999.45017159668</v>
      </c>
      <c r="P124" s="9">
        <v>27493.027267158657</v>
      </c>
      <c r="Q124" s="9">
        <v>27689.442600622446</v>
      </c>
      <c r="R124" s="9">
        <v>28016.087871406286</v>
      </c>
      <c r="S124" s="9">
        <v>28338.711267286588</v>
      </c>
      <c r="T124" s="9">
        <v>28828.854957309708</v>
      </c>
      <c r="U124" s="9">
        <v>29410.935676461144</v>
      </c>
      <c r="V124" s="9">
        <v>30584.333754030893</v>
      </c>
      <c r="W124" s="9">
        <v>31764.561090709289</v>
      </c>
      <c r="X124" s="9">
        <v>32540.962263590187</v>
      </c>
      <c r="Y124" s="9">
        <v>32706.719811280145</v>
      </c>
      <c r="Z124" s="9">
        <v>33027.352870451366</v>
      </c>
      <c r="AA124" s="9">
        <v>32679.560752239868</v>
      </c>
      <c r="AB124" s="9">
        <v>33319.629973274976</v>
      </c>
      <c r="AC124" s="9">
        <v>33932.737647993868</v>
      </c>
      <c r="AD124" s="9">
        <v>34287.038013920086</v>
      </c>
      <c r="AE124" s="9">
        <v>34962.833039039069</v>
      </c>
      <c r="AF124" s="9">
        <v>36088.08496540846</v>
      </c>
      <c r="AG124" s="9">
        <v>37085.035196348617</v>
      </c>
      <c r="AH124" s="9">
        <v>38332.060738845234</v>
      </c>
      <c r="AI124" s="9">
        <v>38821.868000279683</v>
      </c>
      <c r="AJ124" s="9">
        <v>38961.239107327499</v>
      </c>
      <c r="AK124" s="9">
        <v>39015.93521423293</v>
      </c>
      <c r="AL124" s="9">
        <v>39746.01414501926</v>
      </c>
      <c r="AM124" s="9">
        <v>40122.161830362929</v>
      </c>
      <c r="AN124" s="9">
        <v>40885.200947925572</v>
      </c>
      <c r="AO124" s="9">
        <v>41621.189149989565</v>
      </c>
      <c r="AP124" s="9">
        <v>41438.283628706718</v>
      </c>
      <c r="AQ124" s="9">
        <v>40068.468745518039</v>
      </c>
      <c r="AR124" s="9">
        <v>40615.561178849108</v>
      </c>
      <c r="AS124" s="9">
        <v>41317.675622982446</v>
      </c>
      <c r="AT124" s="9">
        <v>41272.81720112441</v>
      </c>
      <c r="AU124" s="9">
        <v>41304.169409684488</v>
      </c>
      <c r="AV124" s="9">
        <v>41512.807478035931</v>
      </c>
      <c r="AW124" s="9">
        <v>41761.775530502448</v>
      </c>
      <c r="AX124" s="9">
        <v>42056.936063328125</v>
      </c>
      <c r="AY124" s="9">
        <v>42863.967967937024</v>
      </c>
      <c r="AZ124" s="9">
        <v>43365.957901052119</v>
      </c>
      <c r="BA124" s="9">
        <v>43874.104217557993</v>
      </c>
      <c r="BB124" s="9">
        <v>44331.772507584137</v>
      </c>
      <c r="BC124" s="9">
        <v>44850.077126157143</v>
      </c>
      <c r="BD124" s="9">
        <v>45364.295449630656</v>
      </c>
      <c r="BE124" s="9">
        <v>45901.243987735077</v>
      </c>
      <c r="BF124" s="9">
        <v>46404.709474863055</v>
      </c>
      <c r="BG124" s="9" t="s">
        <v>0</v>
      </c>
      <c r="BH124" s="9" t="s">
        <v>0</v>
      </c>
    </row>
    <row r="125" spans="3:60" x14ac:dyDescent="0.2">
      <c r="C125" s="9" t="s">
        <v>145</v>
      </c>
      <c r="D125" s="9">
        <v>792.07808545201192</v>
      </c>
      <c r="E125" s="9">
        <v>791.3948551801094</v>
      </c>
      <c r="F125" s="9">
        <v>799.77618522077728</v>
      </c>
      <c r="G125" s="9">
        <v>818.30708606641849</v>
      </c>
      <c r="H125" s="9">
        <v>823.31569459722948</v>
      </c>
      <c r="I125" s="9">
        <v>840.53784311253082</v>
      </c>
      <c r="J125" s="9">
        <v>864.30268401008482</v>
      </c>
      <c r="K125" s="9">
        <v>913.5641652395858</v>
      </c>
      <c r="L125" s="9">
        <v>961.01426848431947</v>
      </c>
      <c r="M125" s="9">
        <v>981.69738149965156</v>
      </c>
      <c r="N125" s="9">
        <v>1001.6923575397362</v>
      </c>
      <c r="O125" s="9">
        <v>1047.0772309200072</v>
      </c>
      <c r="P125" s="9">
        <v>1059.0131699845847</v>
      </c>
      <c r="Q125" s="9">
        <v>1071.6247597646552</v>
      </c>
      <c r="R125" s="9">
        <v>1066.6864728817227</v>
      </c>
      <c r="S125" s="9">
        <v>1063.7834300757327</v>
      </c>
      <c r="T125" s="9">
        <v>1063.0059802007684</v>
      </c>
      <c r="U125" s="9">
        <v>1096.2429384792802</v>
      </c>
      <c r="V125" s="9">
        <v>1084.1127043333677</v>
      </c>
      <c r="W125" s="9">
        <v>1088.5263120677555</v>
      </c>
      <c r="X125" s="9">
        <v>1091.40061386193</v>
      </c>
      <c r="Y125" s="9">
        <v>1099.9781326984321</v>
      </c>
      <c r="Z125" s="9">
        <v>1064.0332251863556</v>
      </c>
      <c r="AA125" s="9">
        <v>1052.1200941346488</v>
      </c>
      <c r="AB125" s="9">
        <v>1061.7697864162653</v>
      </c>
      <c r="AC125" s="9">
        <v>1012.16340313083</v>
      </c>
      <c r="AD125" s="9">
        <v>990.78545319908289</v>
      </c>
      <c r="AE125" s="9">
        <v>993.91724962630315</v>
      </c>
      <c r="AF125" s="9">
        <v>960.98039984310969</v>
      </c>
      <c r="AG125" s="9">
        <v>967.26481789161858</v>
      </c>
      <c r="AH125" s="9">
        <v>951.00956866851891</v>
      </c>
      <c r="AI125" s="9">
        <v>937.84738415323295</v>
      </c>
      <c r="AJ125" s="9">
        <v>948.74364967574149</v>
      </c>
      <c r="AK125" s="9">
        <v>972.7828510998761</v>
      </c>
      <c r="AL125" s="9">
        <v>997.23539648900794</v>
      </c>
      <c r="AM125" s="9">
        <v>967.67222707058932</v>
      </c>
      <c r="AN125" s="9">
        <v>981.21211734776841</v>
      </c>
      <c r="AO125" s="9">
        <v>967.28472329529325</v>
      </c>
      <c r="AP125" s="9">
        <v>944.16858155508805</v>
      </c>
      <c r="AQ125" s="9">
        <v>810.8769300954408</v>
      </c>
      <c r="AR125" s="9">
        <v>799.42043259460297</v>
      </c>
      <c r="AS125" s="9">
        <v>772.01336294504051</v>
      </c>
      <c r="AT125" s="9">
        <v>772.48679391323458</v>
      </c>
      <c r="AU125" s="9">
        <v>768.39229762998661</v>
      </c>
      <c r="AV125" s="9">
        <v>755.40165581209135</v>
      </c>
      <c r="AW125" s="9">
        <v>744.67376332199638</v>
      </c>
      <c r="AX125" s="9">
        <v>754.45786594884112</v>
      </c>
      <c r="AY125" s="9">
        <v>763.61526810772136</v>
      </c>
      <c r="AZ125" s="9">
        <v>788.15108378632294</v>
      </c>
      <c r="BA125" s="9" t="s">
        <v>0</v>
      </c>
      <c r="BB125" s="9" t="s">
        <v>0</v>
      </c>
      <c r="BC125" s="9" t="s">
        <v>0</v>
      </c>
      <c r="BD125" s="9" t="s">
        <v>0</v>
      </c>
      <c r="BE125" s="9" t="s">
        <v>0</v>
      </c>
      <c r="BF125" s="9" t="s">
        <v>0</v>
      </c>
      <c r="BG125" s="9" t="s">
        <v>0</v>
      </c>
      <c r="BH125" s="9" t="s">
        <v>0</v>
      </c>
    </row>
    <row r="126" spans="3:60" x14ac:dyDescent="0.2">
      <c r="C126" s="9" t="s">
        <v>146</v>
      </c>
      <c r="D126" s="9">
        <v>571043</v>
      </c>
      <c r="E126" s="9">
        <v>569253</v>
      </c>
      <c r="F126" s="9">
        <v>573991</v>
      </c>
      <c r="G126" s="9">
        <v>580617</v>
      </c>
      <c r="H126" s="9">
        <v>584833</v>
      </c>
      <c r="I126" s="9">
        <v>585216</v>
      </c>
      <c r="J126" s="9">
        <v>585250</v>
      </c>
      <c r="K126" s="9">
        <v>584036</v>
      </c>
      <c r="L126" s="9">
        <v>581436</v>
      </c>
      <c r="M126" s="9">
        <v>577832</v>
      </c>
      <c r="N126" s="9">
        <v>572351</v>
      </c>
      <c r="O126" s="9">
        <v>573893</v>
      </c>
      <c r="P126" s="9">
        <v>575242</v>
      </c>
      <c r="Q126" s="9">
        <v>575998</v>
      </c>
      <c r="R126" s="9">
        <v>568149</v>
      </c>
      <c r="S126" s="9">
        <v>560165</v>
      </c>
      <c r="T126" s="9">
        <v>555916</v>
      </c>
      <c r="U126" s="9">
        <v>557172</v>
      </c>
      <c r="V126" s="9">
        <v>555857</v>
      </c>
      <c r="W126" s="9">
        <v>551658</v>
      </c>
      <c r="X126" s="9">
        <v>547609</v>
      </c>
      <c r="Y126" s="9">
        <v>540301</v>
      </c>
      <c r="Z126" s="9">
        <v>520447</v>
      </c>
      <c r="AA126" s="9">
        <v>504046</v>
      </c>
      <c r="AB126" s="9">
        <v>504232</v>
      </c>
      <c r="AC126" s="9">
        <v>502486</v>
      </c>
      <c r="AD126" s="9">
        <v>499334</v>
      </c>
      <c r="AE126" s="9">
        <v>473828</v>
      </c>
      <c r="AF126" s="9">
        <v>448522</v>
      </c>
      <c r="AG126" s="9">
        <v>419953</v>
      </c>
      <c r="AH126" s="9">
        <v>393760</v>
      </c>
      <c r="AI126" s="9">
        <v>366168</v>
      </c>
      <c r="AJ126" s="9">
        <v>355226</v>
      </c>
      <c r="AK126" s="9">
        <v>356105</v>
      </c>
      <c r="AL126" s="9">
        <v>356752</v>
      </c>
      <c r="AM126" s="9">
        <v>356632</v>
      </c>
      <c r="AN126" s="9">
        <v>355847</v>
      </c>
      <c r="AO126" s="9">
        <v>354380</v>
      </c>
      <c r="AP126" s="9">
        <v>347233</v>
      </c>
      <c r="AQ126" s="9">
        <v>239479</v>
      </c>
      <c r="AR126" s="9">
        <v>233559</v>
      </c>
      <c r="AS126" s="9">
        <v>226687</v>
      </c>
      <c r="AT126" s="9">
        <v>219239</v>
      </c>
      <c r="AU126" s="9">
        <v>213115</v>
      </c>
      <c r="AV126" s="9">
        <v>206977.81</v>
      </c>
      <c r="AW126" s="9">
        <v>204776</v>
      </c>
      <c r="AX126" s="9">
        <v>208143</v>
      </c>
      <c r="AY126" s="9">
        <v>208208</v>
      </c>
      <c r="AZ126" s="9">
        <v>207954</v>
      </c>
      <c r="BA126" s="9" t="s">
        <v>0</v>
      </c>
      <c r="BB126" s="9" t="s">
        <v>0</v>
      </c>
      <c r="BC126" s="9" t="s">
        <v>0</v>
      </c>
      <c r="BD126" s="9" t="s">
        <v>0</v>
      </c>
      <c r="BE126" s="9" t="s">
        <v>0</v>
      </c>
      <c r="BF126" s="9" t="s">
        <v>0</v>
      </c>
      <c r="BG126" s="9" t="s">
        <v>0</v>
      </c>
      <c r="BH126" s="9" t="s">
        <v>0</v>
      </c>
    </row>
    <row r="127" spans="3:60" x14ac:dyDescent="0.2">
      <c r="C127" s="9" t="s">
        <v>147</v>
      </c>
      <c r="D127" s="9" t="s">
        <v>0</v>
      </c>
      <c r="E127" s="9" t="s">
        <v>0</v>
      </c>
      <c r="F127" s="9" t="s">
        <v>0</v>
      </c>
      <c r="G127" s="9" t="s">
        <v>0</v>
      </c>
      <c r="H127" s="9" t="s">
        <v>0</v>
      </c>
      <c r="I127" s="9" t="s">
        <v>0</v>
      </c>
      <c r="J127" s="9" t="s">
        <v>0</v>
      </c>
      <c r="K127" s="9" t="s">
        <v>0</v>
      </c>
      <c r="L127" s="9" t="s">
        <v>0</v>
      </c>
      <c r="M127" s="9" t="s">
        <v>0</v>
      </c>
      <c r="N127" s="9">
        <v>24.494393823878514</v>
      </c>
      <c r="O127" s="9">
        <v>25.069733285487274</v>
      </c>
      <c r="P127" s="9">
        <v>25.412528067887575</v>
      </c>
      <c r="Q127" s="9">
        <v>25.784739522557494</v>
      </c>
      <c r="R127" s="9">
        <v>26.460138169438117</v>
      </c>
      <c r="S127" s="9">
        <v>26.689869091404958</v>
      </c>
      <c r="T127" s="9">
        <v>26.638901268451011</v>
      </c>
      <c r="U127" s="9">
        <v>28.763873853007272</v>
      </c>
      <c r="V127" s="9">
        <v>30.05495647167136</v>
      </c>
      <c r="W127" s="9">
        <v>30.024390944620887</v>
      </c>
      <c r="X127" s="9">
        <v>30.311633819465282</v>
      </c>
      <c r="Y127" s="9">
        <v>29.939458261771076</v>
      </c>
      <c r="Z127" s="9">
        <v>28.090137096979941</v>
      </c>
      <c r="AA127" s="9">
        <v>26.640295920362643</v>
      </c>
      <c r="AB127" s="9">
        <v>26.161302488175398</v>
      </c>
      <c r="AC127" s="9">
        <v>23.712516742574753</v>
      </c>
      <c r="AD127" s="9">
        <v>22.58672932883389</v>
      </c>
      <c r="AE127" s="9">
        <v>22.014592195518247</v>
      </c>
      <c r="AF127" s="9">
        <v>19.359819682393105</v>
      </c>
      <c r="AG127" s="9">
        <v>19.399475758190679</v>
      </c>
      <c r="AH127" s="9">
        <v>18.857747033995953</v>
      </c>
      <c r="AI127" s="9">
        <v>19.388717976233171</v>
      </c>
      <c r="AJ127" s="9">
        <v>19.11894172623067</v>
      </c>
      <c r="AK127" s="9">
        <v>20.520157812398594</v>
      </c>
      <c r="AL127" s="9">
        <v>20.946494809925994</v>
      </c>
      <c r="AM127" s="9">
        <v>21.32660983476314</v>
      </c>
      <c r="AN127" s="9">
        <v>22.7506607413656</v>
      </c>
      <c r="AO127" s="9">
        <v>21.437505289303306</v>
      </c>
      <c r="AP127" s="9">
        <v>21.025119487015434</v>
      </c>
      <c r="AQ127" s="9">
        <v>26.984774390985184</v>
      </c>
      <c r="AR127" s="9">
        <v>30.202967538945181</v>
      </c>
      <c r="AS127" s="9">
        <v>28.167541973370806</v>
      </c>
      <c r="AT127" s="9">
        <v>30.57595377108262</v>
      </c>
      <c r="AU127" s="9">
        <v>28.562422055997516</v>
      </c>
      <c r="AV127" s="9">
        <v>24.641842689984205</v>
      </c>
      <c r="AW127" s="9">
        <v>25.037544180707627</v>
      </c>
      <c r="AX127" s="9">
        <v>24.441310667949125</v>
      </c>
      <c r="AY127" s="9">
        <v>24.167799209048066</v>
      </c>
      <c r="AZ127" s="9">
        <v>23.66289836682682</v>
      </c>
      <c r="BA127" s="9" t="s">
        <v>0</v>
      </c>
      <c r="BB127" s="9" t="s">
        <v>0</v>
      </c>
      <c r="BC127" s="9" t="s">
        <v>0</v>
      </c>
      <c r="BD127" s="9" t="s">
        <v>0</v>
      </c>
      <c r="BE127" s="9" t="s">
        <v>0</v>
      </c>
      <c r="BF127" s="9" t="s">
        <v>0</v>
      </c>
      <c r="BG127" s="9" t="s">
        <v>0</v>
      </c>
      <c r="BH127" s="9" t="s">
        <v>0</v>
      </c>
    </row>
    <row r="128" spans="3:60" x14ac:dyDescent="0.2">
      <c r="C128" s="9" t="s">
        <v>148</v>
      </c>
      <c r="D128" s="9" t="s">
        <v>0</v>
      </c>
      <c r="E128" s="9" t="s">
        <v>0</v>
      </c>
      <c r="F128" s="9" t="s">
        <v>0</v>
      </c>
      <c r="G128" s="9" t="s">
        <v>0</v>
      </c>
      <c r="H128" s="9" t="s">
        <v>0</v>
      </c>
      <c r="I128" s="9" t="s">
        <v>0</v>
      </c>
      <c r="J128" s="9" t="s">
        <v>0</v>
      </c>
      <c r="K128" s="9" t="s">
        <v>0</v>
      </c>
      <c r="L128" s="9" t="s">
        <v>0</v>
      </c>
      <c r="M128" s="9" t="s">
        <v>0</v>
      </c>
      <c r="N128" s="9">
        <v>51.771018986564115</v>
      </c>
      <c r="O128" s="9">
        <v>51.37824022202652</v>
      </c>
      <c r="P128" s="9">
        <v>51.210016420591707</v>
      </c>
      <c r="Q128" s="9">
        <v>50.592465663946754</v>
      </c>
      <c r="R128" s="9">
        <v>50.547322028213152</v>
      </c>
      <c r="S128" s="9">
        <v>50.565928272177096</v>
      </c>
      <c r="T128" s="9">
        <v>50.8062471673381</v>
      </c>
      <c r="U128" s="9">
        <v>48.84509128473406</v>
      </c>
      <c r="V128" s="9">
        <v>48.356207278815766</v>
      </c>
      <c r="W128" s="9">
        <v>47.938848644741974</v>
      </c>
      <c r="X128" s="9">
        <v>47.881940717970856</v>
      </c>
      <c r="Y128" s="9">
        <v>48.490865575581701</v>
      </c>
      <c r="Z128" s="9">
        <v>50.073643791299148</v>
      </c>
      <c r="AA128" s="9">
        <v>52.006556480964079</v>
      </c>
      <c r="AB128" s="9">
        <v>52.682728947273823</v>
      </c>
      <c r="AC128" s="9">
        <v>56.098036535062953</v>
      </c>
      <c r="AD128" s="9">
        <v>57.046309330888128</v>
      </c>
      <c r="AE128" s="9">
        <v>57.125293359209969</v>
      </c>
      <c r="AF128" s="9">
        <v>60.619783971903722</v>
      </c>
      <c r="AG128" s="9">
        <v>60.33802217448153</v>
      </c>
      <c r="AH128" s="9">
        <v>60.390344831984322</v>
      </c>
      <c r="AI128" s="9">
        <v>60.539218476914357</v>
      </c>
      <c r="AJ128" s="9">
        <v>60.714811891942702</v>
      </c>
      <c r="AK128" s="9">
        <v>58.92864742845213</v>
      </c>
      <c r="AL128" s="9">
        <v>57.382404375574112</v>
      </c>
      <c r="AM128" s="9">
        <v>58.030597974222566</v>
      </c>
      <c r="AN128" s="9">
        <v>57.371486826963817</v>
      </c>
      <c r="AO128" s="9">
        <v>57.145823358944838</v>
      </c>
      <c r="AP128" s="9">
        <v>57.366142100183829</v>
      </c>
      <c r="AQ128" s="9">
        <v>49.341114497280316</v>
      </c>
      <c r="AR128" s="9">
        <v>47.638659823945737</v>
      </c>
      <c r="AS128" s="9">
        <v>49.351672216192419</v>
      </c>
      <c r="AT128" s="9">
        <v>49.114695803211276</v>
      </c>
      <c r="AU128" s="9">
        <v>49.231607304030199</v>
      </c>
      <c r="AV128" s="9">
        <v>48.589401871830418</v>
      </c>
      <c r="AW128" s="9">
        <v>47.789171032351966</v>
      </c>
      <c r="AX128" s="9">
        <v>47.93874290751392</v>
      </c>
      <c r="AY128" s="9">
        <v>47.983650265690528</v>
      </c>
      <c r="AZ128" s="9">
        <v>46.899814967822543</v>
      </c>
      <c r="BA128" s="9" t="s">
        <v>0</v>
      </c>
      <c r="BB128" s="9" t="s">
        <v>0</v>
      </c>
      <c r="BC128" s="9" t="s">
        <v>0</v>
      </c>
      <c r="BD128" s="9" t="s">
        <v>0</v>
      </c>
      <c r="BE128" s="9" t="s">
        <v>0</v>
      </c>
      <c r="BF128" s="9" t="s">
        <v>0</v>
      </c>
      <c r="BG128" s="9" t="s">
        <v>0</v>
      </c>
      <c r="BH128" s="9" t="s">
        <v>0</v>
      </c>
    </row>
    <row r="129" spans="3:60" x14ac:dyDescent="0.2">
      <c r="C129" s="9" t="s">
        <v>149</v>
      </c>
      <c r="D129" s="9" t="s">
        <v>0</v>
      </c>
      <c r="E129" s="9" t="s">
        <v>0</v>
      </c>
      <c r="F129" s="9" t="s">
        <v>0</v>
      </c>
      <c r="G129" s="9" t="s">
        <v>0</v>
      </c>
      <c r="H129" s="9" t="s">
        <v>0</v>
      </c>
      <c r="I129" s="9" t="s">
        <v>0</v>
      </c>
      <c r="J129" s="9" t="s">
        <v>0</v>
      </c>
      <c r="K129" s="9" t="s">
        <v>0</v>
      </c>
      <c r="L129" s="9" t="s">
        <v>0</v>
      </c>
      <c r="M129" s="9" t="s">
        <v>0</v>
      </c>
      <c r="N129" s="9">
        <v>3.5328413833097079</v>
      </c>
      <c r="O129" s="9">
        <v>3.3465680356036844</v>
      </c>
      <c r="P129" s="9">
        <v>3.2043405013672377</v>
      </c>
      <c r="Q129" s="9">
        <v>3.2313156268119805</v>
      </c>
      <c r="R129" s="9">
        <v>3.4893450849420313</v>
      </c>
      <c r="S129" s="9">
        <v>3.7198730217821052</v>
      </c>
      <c r="T129" s="9">
        <v>3.4641293192868607</v>
      </c>
      <c r="U129" s="9">
        <v>3.8491748060904496</v>
      </c>
      <c r="V129" s="9">
        <v>3.5828739557939104</v>
      </c>
      <c r="W129" s="9">
        <v>3.8977959468138916</v>
      </c>
      <c r="X129" s="9">
        <v>3.806553957902802</v>
      </c>
      <c r="Y129" s="9">
        <v>3.9447448983483704</v>
      </c>
      <c r="Z129" s="9">
        <v>4.2451389903501084</v>
      </c>
      <c r="AA129" s="9">
        <v>3.9041079200920454</v>
      </c>
      <c r="AB129" s="9">
        <v>4.1705556815831271</v>
      </c>
      <c r="AC129" s="9">
        <v>3.7647650770826222</v>
      </c>
      <c r="AD129" s="9">
        <v>3.7741988133416666</v>
      </c>
      <c r="AE129" s="9">
        <v>3.9503391162395514</v>
      </c>
      <c r="AF129" s="9">
        <v>3.9048043630175804</v>
      </c>
      <c r="AG129" s="9">
        <v>4.3775336155058282</v>
      </c>
      <c r="AH129" s="9">
        <v>4.5319534077520176</v>
      </c>
      <c r="AI129" s="9">
        <v>4.5015521733525121</v>
      </c>
      <c r="AJ129" s="9">
        <v>4.1889420191374107</v>
      </c>
      <c r="AK129" s="9">
        <v>4.751021909007207</v>
      </c>
      <c r="AL129" s="9">
        <v>5.0740103262311083</v>
      </c>
      <c r="AM129" s="9">
        <v>4.7028463307771622</v>
      </c>
      <c r="AN129" s="9">
        <v>3.6848338266931724</v>
      </c>
      <c r="AO129" s="9">
        <v>3.9458364402933404</v>
      </c>
      <c r="AP129" s="9">
        <v>3.7021332416532422</v>
      </c>
      <c r="AQ129" s="9">
        <v>2.1654615901506569</v>
      </c>
      <c r="AR129" s="9">
        <v>3.1313657387707554</v>
      </c>
      <c r="AS129" s="9">
        <v>2.6794665177138008</v>
      </c>
      <c r="AT129" s="9">
        <v>3.4199181657412794</v>
      </c>
      <c r="AU129" s="9">
        <v>2.2955302553841133</v>
      </c>
      <c r="AV129" s="9">
        <v>2.334976650993791</v>
      </c>
      <c r="AW129" s="9">
        <v>2.7984360895969216</v>
      </c>
      <c r="AX129" s="9">
        <v>2.699211006213758</v>
      </c>
      <c r="AY129" s="9">
        <v>2.8760620032683804</v>
      </c>
      <c r="AZ129" s="9">
        <v>3.5129781443480477</v>
      </c>
      <c r="BA129" s="9" t="s">
        <v>0</v>
      </c>
      <c r="BB129" s="9" t="s">
        <v>0</v>
      </c>
      <c r="BC129" s="9" t="s">
        <v>0</v>
      </c>
      <c r="BD129" s="9" t="s">
        <v>0</v>
      </c>
      <c r="BE129" s="9" t="s">
        <v>0</v>
      </c>
      <c r="BF129" s="9" t="s">
        <v>0</v>
      </c>
      <c r="BG129" s="9" t="s">
        <v>0</v>
      </c>
      <c r="BH129" s="9" t="s">
        <v>0</v>
      </c>
    </row>
    <row r="130" spans="3:60" x14ac:dyDescent="0.2">
      <c r="C130" s="9" t="s">
        <v>150</v>
      </c>
      <c r="D130" s="9" t="s">
        <v>0</v>
      </c>
      <c r="E130" s="9" t="s">
        <v>0</v>
      </c>
      <c r="F130" s="9" t="s">
        <v>0</v>
      </c>
      <c r="G130" s="9" t="s">
        <v>0</v>
      </c>
      <c r="H130" s="9" t="s">
        <v>0</v>
      </c>
      <c r="I130" s="9" t="s">
        <v>0</v>
      </c>
      <c r="J130" s="9" t="s">
        <v>0</v>
      </c>
      <c r="K130" s="9" t="s">
        <v>0</v>
      </c>
      <c r="L130" s="9" t="s">
        <v>0</v>
      </c>
      <c r="M130" s="9" t="s">
        <v>0</v>
      </c>
      <c r="N130" s="9">
        <v>20.201745806247644</v>
      </c>
      <c r="O130" s="9">
        <v>20.205458456882525</v>
      </c>
      <c r="P130" s="9">
        <v>20.173115010153488</v>
      </c>
      <c r="Q130" s="9">
        <v>20.391479186683764</v>
      </c>
      <c r="R130" s="9">
        <v>19.503194717406707</v>
      </c>
      <c r="S130" s="9">
        <v>19.02432961463586</v>
      </c>
      <c r="T130" s="9">
        <v>19.090722244924038</v>
      </c>
      <c r="U130" s="9">
        <v>18.541860056168215</v>
      </c>
      <c r="V130" s="9">
        <v>18.005962293718952</v>
      </c>
      <c r="W130" s="9">
        <v>18.138964463823239</v>
      </c>
      <c r="X130" s="9">
        <v>17.999871504661055</v>
      </c>
      <c r="Y130" s="9">
        <v>17.624931264298834</v>
      </c>
      <c r="Z130" s="9">
        <v>17.591080121370801</v>
      </c>
      <c r="AA130" s="9">
        <v>17.449039678581219</v>
      </c>
      <c r="AB130" s="9">
        <v>16.985412882967648</v>
      </c>
      <c r="AC130" s="9">
        <v>16.424681645279673</v>
      </c>
      <c r="AD130" s="9">
        <v>16.59276252693633</v>
      </c>
      <c r="AE130" s="9">
        <v>16.909775329032232</v>
      </c>
      <c r="AF130" s="9">
        <v>16.115591982685608</v>
      </c>
      <c r="AG130" s="9">
        <v>15.884968451821953</v>
      </c>
      <c r="AH130" s="9">
        <v>16.219954726267691</v>
      </c>
      <c r="AI130" s="9">
        <v>15.570511373499944</v>
      </c>
      <c r="AJ130" s="9">
        <v>15.977304362689219</v>
      </c>
      <c r="AK130" s="9">
        <v>15.800172850142069</v>
      </c>
      <c r="AL130" s="9">
        <v>16.59709048826879</v>
      </c>
      <c r="AM130" s="9">
        <v>15.939945860237129</v>
      </c>
      <c r="AN130" s="9">
        <v>16.193018604977418</v>
      </c>
      <c r="AO130" s="9">
        <v>17.470834911458439</v>
      </c>
      <c r="AP130" s="9">
        <v>17.906605171147557</v>
      </c>
      <c r="AQ130" s="9">
        <v>21.508649521583848</v>
      </c>
      <c r="AR130" s="9">
        <v>19.027006898338321</v>
      </c>
      <c r="AS130" s="9">
        <v>19.801319292722873</v>
      </c>
      <c r="AT130" s="9">
        <v>16.889432259964796</v>
      </c>
      <c r="AU130" s="9">
        <v>19.910279365556633</v>
      </c>
      <c r="AV130" s="9">
        <v>24.433779489643353</v>
      </c>
      <c r="AW130" s="9">
        <v>24.374848697343491</v>
      </c>
      <c r="AX130" s="9">
        <v>24.920735418323201</v>
      </c>
      <c r="AY130" s="9">
        <v>24.972488521993021</v>
      </c>
      <c r="AZ130" s="9">
        <v>25.924308521002587</v>
      </c>
      <c r="BA130" s="9" t="s">
        <v>0</v>
      </c>
      <c r="BB130" s="9" t="s">
        <v>0</v>
      </c>
      <c r="BC130" s="9" t="s">
        <v>0</v>
      </c>
      <c r="BD130" s="9" t="s">
        <v>0</v>
      </c>
      <c r="BE130" s="9" t="s">
        <v>0</v>
      </c>
      <c r="BF130" s="9" t="s">
        <v>0</v>
      </c>
      <c r="BG130" s="9" t="s">
        <v>0</v>
      </c>
      <c r="BH130" s="9" t="s">
        <v>0</v>
      </c>
    </row>
    <row r="131" spans="3:60" x14ac:dyDescent="0.2">
      <c r="C131" s="9" t="s">
        <v>152</v>
      </c>
      <c r="D131" s="9">
        <v>11541.187117489761</v>
      </c>
      <c r="E131" s="9">
        <v>13012.531764008119</v>
      </c>
      <c r="F131" s="9">
        <v>14684.353957143514</v>
      </c>
      <c r="G131" s="9">
        <v>16314.352474397059</v>
      </c>
      <c r="H131" s="9">
        <v>18224.385554981774</v>
      </c>
      <c r="I131" s="9">
        <v>19219.052780660895</v>
      </c>
      <c r="J131" s="9">
        <v>19900.349212354857</v>
      </c>
      <c r="K131" s="9">
        <v>20545.957470741323</v>
      </c>
      <c r="L131" s="9">
        <v>21995.060920427644</v>
      </c>
      <c r="M131" s="9">
        <v>23220.371913714382</v>
      </c>
      <c r="N131" s="9">
        <v>24806.757233501892</v>
      </c>
      <c r="O131" s="9">
        <v>26686.010542838594</v>
      </c>
      <c r="P131" s="9">
        <v>27729.301626419478</v>
      </c>
      <c r="Q131" s="9">
        <v>28886.15063681404</v>
      </c>
      <c r="R131" s="9">
        <v>29283.475557691621</v>
      </c>
      <c r="S131" s="9">
        <v>29987.013186217617</v>
      </c>
      <c r="T131" s="9">
        <v>30744.236462269215</v>
      </c>
      <c r="U131" s="9">
        <v>31369.802078912791</v>
      </c>
      <c r="V131" s="9">
        <v>31514.906714796278</v>
      </c>
      <c r="W131" s="9">
        <v>32302.449599402811</v>
      </c>
      <c r="X131" s="9">
        <v>34959.838022732038</v>
      </c>
      <c r="Y131" s="9">
        <v>33530.112535343047</v>
      </c>
      <c r="Z131" s="9">
        <v>33508.178113639733</v>
      </c>
      <c r="AA131" s="9">
        <v>31459.278158122128</v>
      </c>
      <c r="AB131" s="9">
        <v>30144.184310497334</v>
      </c>
      <c r="AC131" s="9">
        <v>30159.062904240145</v>
      </c>
      <c r="AD131" s="9">
        <v>29998.159349227695</v>
      </c>
      <c r="AE131" s="9">
        <v>29451.537199040817</v>
      </c>
      <c r="AF131" s="9">
        <v>29822.019296155599</v>
      </c>
      <c r="AG131" s="9">
        <v>30602.777337498661</v>
      </c>
      <c r="AH131" s="9">
        <v>30553.7</v>
      </c>
      <c r="AI131" s="9">
        <v>30648.54</v>
      </c>
      <c r="AJ131" s="9">
        <v>31168.01</v>
      </c>
      <c r="AK131" s="9">
        <v>31059.9</v>
      </c>
      <c r="AL131" s="9">
        <v>30610</v>
      </c>
      <c r="AM131" s="9">
        <v>30600.245000000003</v>
      </c>
      <c r="AN131" s="9">
        <v>30364.839</v>
      </c>
      <c r="AO131" s="9">
        <v>31090.223999999995</v>
      </c>
      <c r="AP131" s="9">
        <v>32824.300000000003</v>
      </c>
      <c r="AQ131" s="9">
        <v>34170.9</v>
      </c>
      <c r="AR131" s="9">
        <v>34924.999799999998</v>
      </c>
      <c r="AS131" s="9">
        <v>34629.699999999997</v>
      </c>
      <c r="AT131" s="9">
        <v>36167.799999999996</v>
      </c>
      <c r="AU131" s="9">
        <v>34593.382634570145</v>
      </c>
      <c r="AV131" s="9">
        <v>34748.81843483149</v>
      </c>
      <c r="AW131" s="9">
        <v>35898.0521488425</v>
      </c>
      <c r="AX131" s="9">
        <v>37598.397617750001</v>
      </c>
      <c r="AY131" s="9">
        <v>40447.414980150003</v>
      </c>
      <c r="AZ131" s="9">
        <v>41913.04698015</v>
      </c>
      <c r="BA131" s="9">
        <v>43322.349980149993</v>
      </c>
      <c r="BB131" s="9">
        <v>45029.433980149995</v>
      </c>
      <c r="BC131" s="9">
        <v>46199.733980149998</v>
      </c>
      <c r="BD131" s="9" t="s">
        <v>0</v>
      </c>
      <c r="BE131" s="9" t="s">
        <v>0</v>
      </c>
      <c r="BF131" s="9" t="s">
        <v>0</v>
      </c>
      <c r="BG131" s="9" t="s">
        <v>0</v>
      </c>
      <c r="BH131" s="9" t="s">
        <v>0</v>
      </c>
    </row>
    <row r="132" spans="3:60" x14ac:dyDescent="0.2">
      <c r="C132" s="9" t="s">
        <v>153</v>
      </c>
      <c r="D132" s="9">
        <v>33222.904192672577</v>
      </c>
      <c r="E132" s="9">
        <v>34805.726452002535</v>
      </c>
      <c r="F132" s="9">
        <v>37574.642707034778</v>
      </c>
      <c r="G132" s="9">
        <v>39271.595624030226</v>
      </c>
      <c r="H132" s="9">
        <v>40894.243448146219</v>
      </c>
      <c r="I132" s="9">
        <v>40813.446686556934</v>
      </c>
      <c r="J132" s="9">
        <v>40907.742792594247</v>
      </c>
      <c r="K132" s="9">
        <v>40964.676803502887</v>
      </c>
      <c r="L132" s="9">
        <v>42352.171093901532</v>
      </c>
      <c r="M132" s="9">
        <v>42877.213298484261</v>
      </c>
      <c r="N132" s="9">
        <v>43438.59753016707</v>
      </c>
      <c r="O132" s="9">
        <v>44856.469523955784</v>
      </c>
      <c r="P132" s="9">
        <v>44568.41896405306</v>
      </c>
      <c r="Q132" s="9">
        <v>45159.729426003119</v>
      </c>
      <c r="R132" s="9">
        <v>44887.993083349858</v>
      </c>
      <c r="S132" s="9">
        <v>45010.098298240147</v>
      </c>
      <c r="T132" s="9">
        <v>44802.818432877582</v>
      </c>
      <c r="U132" s="9">
        <v>45136.813742068873</v>
      </c>
      <c r="V132" s="9">
        <v>44591.815660464832</v>
      </c>
      <c r="W132" s="9">
        <v>44427.04677413647</v>
      </c>
      <c r="X132" s="9">
        <v>46502.352884647051</v>
      </c>
      <c r="Y132" s="9">
        <v>43264.510674429483</v>
      </c>
      <c r="Z132" s="9">
        <v>41068.30101123247</v>
      </c>
      <c r="AA132" s="9">
        <v>37021.622900827329</v>
      </c>
      <c r="AB132" s="9">
        <v>34724.054903295757</v>
      </c>
      <c r="AC132" s="9">
        <v>34064.97123297619</v>
      </c>
      <c r="AD132" s="9">
        <v>33679.325765860274</v>
      </c>
      <c r="AE132" s="9">
        <v>32975.106345920227</v>
      </c>
      <c r="AF132" s="9">
        <v>33191.89540095118</v>
      </c>
      <c r="AG132" s="9">
        <v>33951.313737223398</v>
      </c>
      <c r="AH132" s="9">
        <v>34047.257863508072</v>
      </c>
      <c r="AI132" s="9">
        <v>33725.837087179556</v>
      </c>
      <c r="AJ132" s="9">
        <v>33839.800485868407</v>
      </c>
      <c r="AK132" s="9">
        <v>33318.005588440574</v>
      </c>
      <c r="AL132" s="9">
        <v>32482.005646395719</v>
      </c>
      <c r="AM132" s="9">
        <v>32270.128125642364</v>
      </c>
      <c r="AN132" s="9">
        <v>31923.667031318037</v>
      </c>
      <c r="AO132" s="9">
        <v>32141.625540987967</v>
      </c>
      <c r="AP132" s="9">
        <v>33653.820381942081</v>
      </c>
      <c r="AQ132" s="9">
        <v>34430.142499476722</v>
      </c>
      <c r="AR132" s="9">
        <v>34924.999799999998</v>
      </c>
      <c r="AS132" s="9">
        <v>34259.415366102367</v>
      </c>
      <c r="AT132" s="9">
        <v>35240.192668018208</v>
      </c>
      <c r="AU132" s="9">
        <v>33056.41043996744</v>
      </c>
      <c r="AV132" s="9">
        <v>32633.486677214059</v>
      </c>
      <c r="AW132" s="9">
        <v>33056.473837322417</v>
      </c>
      <c r="AX132" s="9">
        <v>34156.210113132707</v>
      </c>
      <c r="AY132" s="9">
        <v>36187.161719830256</v>
      </c>
      <c r="AZ132" s="9">
        <v>36801.566125855468</v>
      </c>
      <c r="BA132" s="9">
        <v>37209.205688930131</v>
      </c>
      <c r="BB132" s="9">
        <v>37809.515226728348</v>
      </c>
      <c r="BC132" s="9">
        <v>37911.566258436542</v>
      </c>
      <c r="BD132" s="9" t="s">
        <v>0</v>
      </c>
      <c r="BE132" s="9" t="s">
        <v>0</v>
      </c>
      <c r="BF132" s="9" t="s">
        <v>0</v>
      </c>
      <c r="BG132" s="9" t="s">
        <v>0</v>
      </c>
      <c r="BH132" s="9" t="s">
        <v>0</v>
      </c>
    </row>
    <row r="133" spans="3:60" x14ac:dyDescent="0.2">
      <c r="C133" s="9" t="s">
        <v>154</v>
      </c>
      <c r="D133" s="9">
        <v>6167.377049180327</v>
      </c>
      <c r="E133" s="9">
        <v>7290.6992400001145</v>
      </c>
      <c r="F133" s="9">
        <v>9007.006121732149</v>
      </c>
      <c r="G133" s="9">
        <v>11938.973284442116</v>
      </c>
      <c r="H133" s="9">
        <v>13774.050816346247</v>
      </c>
      <c r="I133" s="9">
        <v>15278.36149397022</v>
      </c>
      <c r="J133" s="9">
        <v>15457.386814932486</v>
      </c>
      <c r="K133" s="9">
        <v>17304.601710461724</v>
      </c>
      <c r="L133" s="9">
        <v>21416.886136321769</v>
      </c>
      <c r="M133" s="9">
        <v>24777.999650822745</v>
      </c>
      <c r="N133" s="9">
        <v>26692.30388354322</v>
      </c>
      <c r="O133" s="9">
        <v>23094.38053097346</v>
      </c>
      <c r="P133" s="9">
        <v>22349.799512896701</v>
      </c>
      <c r="Q133" s="9">
        <v>22127.162921128285</v>
      </c>
      <c r="R133" s="9">
        <v>20124.633688693368</v>
      </c>
      <c r="S133" s="9">
        <v>19921.908171618597</v>
      </c>
      <c r="T133" s="9">
        <v>27691.021791589144</v>
      </c>
      <c r="U133" s="9">
        <v>34135.05138005664</v>
      </c>
      <c r="V133" s="9">
        <v>35097.255437877233</v>
      </c>
      <c r="W133" s="9">
        <v>33605.372340425529</v>
      </c>
      <c r="X133" s="9">
        <v>42319.428111654393</v>
      </c>
      <c r="Y133" s="9">
        <v>39517.445013558296</v>
      </c>
      <c r="Z133" s="9">
        <v>41964.717935583016</v>
      </c>
      <c r="AA133" s="9">
        <v>37215.871287727576</v>
      </c>
      <c r="AB133" s="9">
        <v>36330.354942075421</v>
      </c>
      <c r="AC133" s="9">
        <v>41159.723675947243</v>
      </c>
      <c r="AD133" s="9">
        <v>38989.433811802235</v>
      </c>
      <c r="AE133" s="9">
        <v>33217.346173807739</v>
      </c>
      <c r="AF133" s="9">
        <v>33145.877138148549</v>
      </c>
      <c r="AG133" s="9">
        <v>32603.664210070699</v>
      </c>
      <c r="AH133" s="9">
        <v>28149.714391007925</v>
      </c>
      <c r="AI133" s="9">
        <v>27425.741156678687</v>
      </c>
      <c r="AJ133" s="9">
        <v>29333.217260364221</v>
      </c>
      <c r="AK133" s="9">
        <v>35055.133573355306</v>
      </c>
      <c r="AL133" s="9">
        <v>38007.37549200988</v>
      </c>
      <c r="AM133" s="9">
        <v>38054.326468686275</v>
      </c>
      <c r="AN133" s="9">
        <v>38092.228466768698</v>
      </c>
      <c r="AO133" s="9">
        <v>42552.042045330119</v>
      </c>
      <c r="AP133" s="9">
        <v>48082.235926582391</v>
      </c>
      <c r="AQ133" s="9">
        <v>47469.472806834754</v>
      </c>
      <c r="AR133" s="9">
        <v>46255.214621548243</v>
      </c>
      <c r="AS133" s="9">
        <v>48140.26551748105</v>
      </c>
      <c r="AT133" s="9">
        <v>46470.255685468321</v>
      </c>
      <c r="AU133" s="9">
        <v>45931.037512844385</v>
      </c>
      <c r="AV133" s="9">
        <v>46102.429875909314</v>
      </c>
      <c r="AW133" s="9">
        <v>39813.337055395918</v>
      </c>
      <c r="AX133" s="9">
        <v>41589.531706576061</v>
      </c>
      <c r="AY133" s="9">
        <v>45579.820290902331</v>
      </c>
      <c r="AZ133" s="9">
        <v>50199.135253391403</v>
      </c>
      <c r="BA133" s="9">
        <v>50698.458350297522</v>
      </c>
      <c r="BB133" s="9">
        <v>53405.069894735381</v>
      </c>
      <c r="BC133" s="9">
        <v>55112.420965087877</v>
      </c>
      <c r="BD133" s="9" t="s">
        <v>0</v>
      </c>
      <c r="BE133" s="9" t="s">
        <v>0</v>
      </c>
      <c r="BF133" s="9" t="s">
        <v>0</v>
      </c>
      <c r="BG133" s="9" t="s">
        <v>0</v>
      </c>
      <c r="BH133" s="9" t="s">
        <v>0</v>
      </c>
    </row>
    <row r="134" spans="3:60" x14ac:dyDescent="0.2">
      <c r="C134" s="9" t="s">
        <v>155</v>
      </c>
      <c r="D134" s="9">
        <v>44000.932643762106</v>
      </c>
      <c r="E134" s="9">
        <v>46097.247138603452</v>
      </c>
      <c r="F134" s="9">
        <v>49764.443026335714</v>
      </c>
      <c r="G134" s="9">
        <v>52011.913944811902</v>
      </c>
      <c r="H134" s="9">
        <v>54160.974038999033</v>
      </c>
      <c r="I134" s="9">
        <v>54053.965547390151</v>
      </c>
      <c r="J134" s="9">
        <v>54178.852781397582</v>
      </c>
      <c r="K134" s="9">
        <v>54254.257073707551</v>
      </c>
      <c r="L134" s="9">
        <v>56091.876159064341</v>
      </c>
      <c r="M134" s="9">
        <v>56787.250246320458</v>
      </c>
      <c r="N134" s="9">
        <v>57530.756281262264</v>
      </c>
      <c r="O134" s="9">
        <v>59408.608070930117</v>
      </c>
      <c r="P134" s="9">
        <v>59027.109415340783</v>
      </c>
      <c r="Q134" s="9">
        <v>59810.250216546083</v>
      </c>
      <c r="R134" s="9">
        <v>59450.35836481009</v>
      </c>
      <c r="S134" s="9">
        <v>59612.076416449439</v>
      </c>
      <c r="T134" s="9">
        <v>59337.55172886244</v>
      </c>
      <c r="U134" s="9">
        <v>59779.900327221869</v>
      </c>
      <c r="V134" s="9">
        <v>59058.096365094803</v>
      </c>
      <c r="W134" s="9">
        <v>58839.873881380663</v>
      </c>
      <c r="X134" s="9">
        <v>61588.441672269451</v>
      </c>
      <c r="Y134" s="9">
        <v>57300.19293348716</v>
      </c>
      <c r="Z134" s="9">
        <v>54391.49859112969</v>
      </c>
      <c r="AA134" s="9">
        <v>49032.014966992028</v>
      </c>
      <c r="AB134" s="9">
        <v>45989.080065288072</v>
      </c>
      <c r="AC134" s="9">
        <v>45116.17936954664</v>
      </c>
      <c r="AD134" s="9">
        <v>44605.424496205909</v>
      </c>
      <c r="AE134" s="9">
        <v>43672.745309476493</v>
      </c>
      <c r="AF134" s="9">
        <v>43959.864116219032</v>
      </c>
      <c r="AG134" s="9">
        <v>44965.64960893106</v>
      </c>
      <c r="AH134" s="9">
        <v>45092.719506665882</v>
      </c>
      <c r="AI134" s="9">
        <v>44667.024815812933</v>
      </c>
      <c r="AJ134" s="9">
        <v>44817.959719049606</v>
      </c>
      <c r="AK134" s="9">
        <v>44126.886416052679</v>
      </c>
      <c r="AL134" s="9">
        <v>43019.675049858575</v>
      </c>
      <c r="AM134" s="9">
        <v>42739.061155741161</v>
      </c>
      <c r="AN134" s="9">
        <v>42280.202677065143</v>
      </c>
      <c r="AO134" s="9">
        <v>42568.870327776924</v>
      </c>
      <c r="AP134" s="9">
        <v>44571.64476781946</v>
      </c>
      <c r="AQ134" s="9">
        <v>45599.817892161744</v>
      </c>
      <c r="AR134" s="9">
        <v>46255.214621548243</v>
      </c>
      <c r="AS134" s="9">
        <v>45373.704213101606</v>
      </c>
      <c r="AT134" s="9">
        <v>46672.660973469581</v>
      </c>
      <c r="AU134" s="9">
        <v>43780.425720107858</v>
      </c>
      <c r="AV134" s="9">
        <v>43220.298890423226</v>
      </c>
      <c r="AW134" s="9">
        <v>43780.509684553894</v>
      </c>
      <c r="AX134" s="9">
        <v>45237.017565899885</v>
      </c>
      <c r="AY134" s="9">
        <v>47926.841559936765</v>
      </c>
      <c r="AZ134" s="9">
        <v>48740.568340978039</v>
      </c>
      <c r="BA134" s="9">
        <v>49280.452538149962</v>
      </c>
      <c r="BB134" s="9">
        <v>50075.511855808683</v>
      </c>
      <c r="BC134" s="9">
        <v>50210.669834364002</v>
      </c>
      <c r="BD134" s="9" t="s">
        <v>0</v>
      </c>
      <c r="BE134" s="9" t="s">
        <v>0</v>
      </c>
      <c r="BF134" s="9" t="s">
        <v>0</v>
      </c>
      <c r="BG134" s="9" t="s">
        <v>0</v>
      </c>
      <c r="BH134" s="9" t="s">
        <v>0</v>
      </c>
    </row>
    <row r="135" spans="3:60" x14ac:dyDescent="0.2">
      <c r="C135" s="9" t="s">
        <v>157</v>
      </c>
      <c r="D135" s="9">
        <v>3.2005510586494101</v>
      </c>
      <c r="E135" s="9">
        <v>3.2511822316630363</v>
      </c>
      <c r="F135" s="9">
        <v>3.3651153739128561</v>
      </c>
      <c r="G135" s="9">
        <v>3.3567245122416938</v>
      </c>
      <c r="H135" s="9">
        <v>3.4645803496030183</v>
      </c>
      <c r="I135" s="9">
        <v>3.4879680551461716</v>
      </c>
      <c r="J135" s="9">
        <v>3.3311598949372083</v>
      </c>
      <c r="K135" s="9">
        <v>3.227755910192815</v>
      </c>
      <c r="L135" s="9">
        <v>3.2396177748295396</v>
      </c>
      <c r="M135" s="9">
        <v>3.1490800973343642</v>
      </c>
      <c r="N135" s="9">
        <v>3.1459896050197727</v>
      </c>
      <c r="O135" s="9">
        <v>3.2315734681745494</v>
      </c>
      <c r="P135" s="9">
        <v>3.2235502524289994</v>
      </c>
      <c r="Q135" s="9">
        <v>3.2157536861761011</v>
      </c>
      <c r="R135" s="9">
        <v>3.1086492099460346</v>
      </c>
      <c r="S135" s="9">
        <v>3.0461914432215886</v>
      </c>
      <c r="T135" s="9">
        <v>2.9643570682816271</v>
      </c>
      <c r="U135" s="9">
        <v>2.9451618186430597</v>
      </c>
      <c r="V135" s="9">
        <v>2.8055895374120938</v>
      </c>
      <c r="W135" s="9">
        <v>2.6903910848535673</v>
      </c>
      <c r="X135" s="9">
        <v>2.6754705071426876</v>
      </c>
      <c r="Y135" s="9">
        <v>2.1157875546514409</v>
      </c>
      <c r="Z135" s="9">
        <v>1.9784921377757116</v>
      </c>
      <c r="AA135" s="9">
        <v>1.801283839726844</v>
      </c>
      <c r="AB135" s="9">
        <v>1.6477652381000394</v>
      </c>
      <c r="AC135" s="9">
        <v>1.5877686894626042</v>
      </c>
      <c r="AD135" s="9">
        <v>1.556365111895391</v>
      </c>
      <c r="AE135" s="9">
        <v>1.4952979117206369</v>
      </c>
      <c r="AF135" s="9">
        <v>1.4789579803104418</v>
      </c>
      <c r="AG135" s="9">
        <v>1.4854311042157988</v>
      </c>
      <c r="AH135" s="9">
        <v>1.4435553178531768</v>
      </c>
      <c r="AI135" s="9">
        <v>1.4041990529795416</v>
      </c>
      <c r="AJ135" s="9">
        <v>1.4085657291295715</v>
      </c>
      <c r="AK135" s="9">
        <v>1.3969350085813292</v>
      </c>
      <c r="AL135" s="9">
        <v>1.3524475722218499</v>
      </c>
      <c r="AM135" s="9">
        <v>1.3319998206602841</v>
      </c>
      <c r="AN135" s="9">
        <v>1.2683963984285422</v>
      </c>
      <c r="AO135" s="9">
        <v>1.2354534844583931</v>
      </c>
      <c r="AP135" s="9">
        <v>1.2831445353881805</v>
      </c>
      <c r="AQ135" s="9">
        <v>1.3900345648598593</v>
      </c>
      <c r="AR135" s="9">
        <v>1.3565999042125874</v>
      </c>
      <c r="AS135" s="9">
        <v>1.2830120032870287</v>
      </c>
      <c r="AT135" s="9">
        <v>1.3106872992582224</v>
      </c>
      <c r="AU135" s="9">
        <v>1.2220489426926089</v>
      </c>
      <c r="AV135" s="9">
        <v>1.1807097218979488</v>
      </c>
      <c r="AW135" s="9">
        <v>1.1785491157888022</v>
      </c>
      <c r="AX135" s="9">
        <v>1.1920449679370624</v>
      </c>
      <c r="AY135" s="9">
        <v>1.2326523186361515</v>
      </c>
      <c r="AZ135" s="9">
        <v>1.234183339252243</v>
      </c>
      <c r="BA135" s="9">
        <v>1.2281075896979807</v>
      </c>
      <c r="BB135" s="9">
        <v>1.2310532937846821</v>
      </c>
      <c r="BC135" s="9">
        <v>1.2165156720788157</v>
      </c>
      <c r="BD135" s="9" t="s">
        <v>0</v>
      </c>
      <c r="BE135" s="9" t="s">
        <v>0</v>
      </c>
      <c r="BF135" s="9" t="s">
        <v>0</v>
      </c>
      <c r="BG135" s="9" t="s">
        <v>0</v>
      </c>
      <c r="BH135" s="9" t="s">
        <v>0</v>
      </c>
    </row>
    <row r="136" spans="3:60" x14ac:dyDescent="0.2">
      <c r="C136" s="9" t="s">
        <v>156</v>
      </c>
      <c r="D136" s="9">
        <v>-2.8661036759999998</v>
      </c>
      <c r="E136" s="9">
        <v>4.7642501394536518</v>
      </c>
      <c r="F136" s="9">
        <v>7.9553468273406258</v>
      </c>
      <c r="G136" s="9">
        <v>4.5162183715927728</v>
      </c>
      <c r="H136" s="9">
        <v>4.1318612048528491</v>
      </c>
      <c r="I136" s="9">
        <v>-0.19757490242297004</v>
      </c>
      <c r="J136" s="9">
        <v>0.23104176121535591</v>
      </c>
      <c r="K136" s="9">
        <v>0.13917661308593399</v>
      </c>
      <c r="L136" s="9">
        <v>3.3870504997612905</v>
      </c>
      <c r="M136" s="9">
        <v>1.239705523994572</v>
      </c>
      <c r="N136" s="9">
        <v>1.3092833896988676</v>
      </c>
      <c r="O136" s="9">
        <v>3.2640832678910492</v>
      </c>
      <c r="P136" s="9">
        <v>-0.64216056894288442</v>
      </c>
      <c r="Q136" s="9">
        <v>1.3267476740132622</v>
      </c>
      <c r="R136" s="9">
        <v>-0.60172269875645723</v>
      </c>
      <c r="S136" s="9">
        <v>0.27202199631326529</v>
      </c>
      <c r="T136" s="9">
        <v>-0.46051857960653919</v>
      </c>
      <c r="U136" s="9">
        <v>0.74547834460831908</v>
      </c>
      <c r="V136" s="9">
        <v>-1.2074358742254043</v>
      </c>
      <c r="W136" s="9">
        <v>-0.36950477097178469</v>
      </c>
      <c r="X136" s="9">
        <v>4.6712673049398745</v>
      </c>
      <c r="Y136" s="9">
        <v>-6.9627492145382552</v>
      </c>
      <c r="Z136" s="9">
        <v>-5.0762383047013966</v>
      </c>
      <c r="AA136" s="9">
        <v>-9.8535318256734001</v>
      </c>
      <c r="AB136" s="9">
        <v>-6.2060164236620423</v>
      </c>
      <c r="AC136" s="9">
        <v>-1.8980607885659473</v>
      </c>
      <c r="AD136" s="9">
        <v>-1.1320880457476923</v>
      </c>
      <c r="AE136" s="9">
        <v>-2.0909546255046818</v>
      </c>
      <c r="AF136" s="9">
        <v>0.65743246665155297</v>
      </c>
      <c r="AG136" s="9">
        <v>2.287963152144834</v>
      </c>
      <c r="AH136" s="9">
        <v>0.28259326583726097</v>
      </c>
      <c r="AI136" s="9">
        <v>-0.94404306395851068</v>
      </c>
      <c r="AJ136" s="9">
        <v>0.33791125300837166</v>
      </c>
      <c r="AK136" s="9">
        <v>-1.5419561874950638</v>
      </c>
      <c r="AL136" s="9">
        <v>-2.5091536161303107</v>
      </c>
      <c r="AM136" s="9">
        <v>-0.65229198917051701</v>
      </c>
      <c r="AN136" s="9">
        <v>-1.0736278857505499</v>
      </c>
      <c r="AO136" s="9">
        <v>0.68274897572420112</v>
      </c>
      <c r="AP136" s="9">
        <v>4.7047864428191977</v>
      </c>
      <c r="AQ136" s="9">
        <v>2.3067874871977256</v>
      </c>
      <c r="AR136" s="9">
        <v>1.4372792692647129</v>
      </c>
      <c r="AS136" s="9">
        <v>-1.9057535796968894</v>
      </c>
      <c r="AT136" s="9">
        <v>2.86279637709832</v>
      </c>
      <c r="AU136" s="9">
        <v>-6.1968509895027672</v>
      </c>
      <c r="AV136" s="9">
        <v>-1.2794001439491942</v>
      </c>
      <c r="AW136" s="9">
        <v>1.2961751966384272</v>
      </c>
      <c r="AX136" s="9">
        <v>3.3268408518776438</v>
      </c>
      <c r="AY136" s="9">
        <v>5.946068372253821</v>
      </c>
      <c r="AZ136" s="9">
        <v>1.6978518812336807</v>
      </c>
      <c r="BA136" s="9">
        <v>1.1076690640843934</v>
      </c>
      <c r="BB136" s="9">
        <v>1.6133360728439516</v>
      </c>
      <c r="BC136" s="9">
        <v>0.26990833153039961</v>
      </c>
      <c r="BD136" s="9" t="s">
        <v>0</v>
      </c>
      <c r="BE136" s="9" t="s">
        <v>0</v>
      </c>
      <c r="BF136" s="9" t="s">
        <v>0</v>
      </c>
      <c r="BG136" s="9" t="s">
        <v>0</v>
      </c>
      <c r="BH136" s="9" t="s">
        <v>0</v>
      </c>
    </row>
    <row r="137" spans="3:60" x14ac:dyDescent="0.2">
      <c r="C137" s="9" t="s">
        <v>158</v>
      </c>
      <c r="D137" s="9">
        <v>1374792.3978544467</v>
      </c>
      <c r="E137" s="9">
        <v>1417861.0688033905</v>
      </c>
      <c r="F137" s="9">
        <v>1478833.1898549765</v>
      </c>
      <c r="G137" s="9">
        <v>1549484.1401231706</v>
      </c>
      <c r="H137" s="9">
        <v>1563276.6041983974</v>
      </c>
      <c r="I137" s="9">
        <v>1549726.5081782662</v>
      </c>
      <c r="J137" s="9">
        <v>1626426.0644990399</v>
      </c>
      <c r="K137" s="9">
        <v>1680866.1678034568</v>
      </c>
      <c r="L137" s="9">
        <v>1731435.0043043508</v>
      </c>
      <c r="M137" s="9">
        <v>1803296.4704324217</v>
      </c>
      <c r="N137" s="9">
        <v>1828701.4105026156</v>
      </c>
      <c r="O137" s="9">
        <v>1838380.2397192239</v>
      </c>
      <c r="P137" s="9">
        <v>1831121.1178067678</v>
      </c>
      <c r="Q137" s="9">
        <v>1859913.9129858951</v>
      </c>
      <c r="R137" s="9">
        <v>1912417.7206807495</v>
      </c>
      <c r="S137" s="9">
        <v>1956937.9511290642</v>
      </c>
      <c r="T137" s="9">
        <v>2001700.5496324748</v>
      </c>
      <c r="U137" s="9">
        <v>2029766.2406463148</v>
      </c>
      <c r="V137" s="9">
        <v>2105015.5618833192</v>
      </c>
      <c r="W137" s="9">
        <v>2187037.9445069861</v>
      </c>
      <c r="X137" s="9">
        <v>2301966.7571683996</v>
      </c>
      <c r="Y137" s="9">
        <v>2708220.5303418054</v>
      </c>
      <c r="Z137" s="9">
        <v>2749138.9807734322</v>
      </c>
      <c r="AA137" s="9">
        <v>2722059.3382122107</v>
      </c>
      <c r="AB137" s="9">
        <v>2790997.1033444009</v>
      </c>
      <c r="AC137" s="9">
        <v>2841483.1246493878</v>
      </c>
      <c r="AD137" s="9">
        <v>2866000.0250123837</v>
      </c>
      <c r="AE137" s="9">
        <v>2920671.8585744789</v>
      </c>
      <c r="AF137" s="9">
        <v>2972353.8262386331</v>
      </c>
      <c r="AG137" s="9">
        <v>3027111.084540653</v>
      </c>
      <c r="AH137" s="9">
        <v>3123726.4654136542</v>
      </c>
      <c r="AI137" s="9">
        <v>3180961.0411739615</v>
      </c>
      <c r="AJ137" s="9">
        <v>3181815.2885733657</v>
      </c>
      <c r="AK137" s="9">
        <v>3158836.0335293021</v>
      </c>
      <c r="AL137" s="9">
        <v>3180875.6164340107</v>
      </c>
      <c r="AM137" s="9">
        <v>3208638.6569147608</v>
      </c>
      <c r="AN137" s="9">
        <v>3333358.7772282762</v>
      </c>
      <c r="AO137" s="9">
        <v>3445606.8855104297</v>
      </c>
      <c r="AP137" s="9">
        <v>3473626.2002109927</v>
      </c>
      <c r="AQ137" s="9">
        <v>3280480.8632049398</v>
      </c>
      <c r="AR137" s="9">
        <v>3409643.0699953646</v>
      </c>
      <c r="AS137" s="9">
        <v>3536498.8088073903</v>
      </c>
      <c r="AT137" s="9">
        <v>3560930.2844304484</v>
      </c>
      <c r="AU137" s="9">
        <v>3582542.7436354547</v>
      </c>
      <c r="AV137" s="9">
        <v>3660535.531201364</v>
      </c>
      <c r="AW137" s="9">
        <v>3714780.2410637443</v>
      </c>
      <c r="AX137" s="9">
        <v>3794908.6471281764</v>
      </c>
      <c r="AY137" s="9">
        <v>3888107.0384035502</v>
      </c>
      <c r="AZ137" s="9">
        <v>3949216.1975309583</v>
      </c>
      <c r="BA137" s="9">
        <v>4012714.5985857099</v>
      </c>
      <c r="BB137" s="9">
        <v>4067696.509048711</v>
      </c>
      <c r="BC137" s="9">
        <v>4127416.603566037</v>
      </c>
      <c r="BD137" s="9">
        <v>4179798.2621090044</v>
      </c>
      <c r="BE137" s="9">
        <v>4227960.9454390081</v>
      </c>
      <c r="BF137" s="9">
        <v>4269421.6878418401</v>
      </c>
      <c r="BG137" s="9" t="s">
        <v>0</v>
      </c>
      <c r="BH137" s="9" t="s">
        <v>0</v>
      </c>
    </row>
    <row r="138" spans="3:60" x14ac:dyDescent="0.2">
      <c r="C138" s="9" t="s">
        <v>159</v>
      </c>
      <c r="D138" s="9">
        <v>17596.366080142376</v>
      </c>
      <c r="E138" s="9">
        <v>18114.34852175742</v>
      </c>
      <c r="F138" s="9">
        <v>18803.133057737949</v>
      </c>
      <c r="G138" s="9">
        <v>19639.498020740037</v>
      </c>
      <c r="H138" s="9">
        <v>19806.595691252773</v>
      </c>
      <c r="I138" s="9">
        <v>19708.261525521113</v>
      </c>
      <c r="J138" s="9">
        <v>20772.544455796477</v>
      </c>
      <c r="K138" s="9">
        <v>21516.500909044786</v>
      </c>
      <c r="L138" s="9">
        <v>22183.122371428421</v>
      </c>
      <c r="M138" s="9">
        <v>23093.599290709204</v>
      </c>
      <c r="N138" s="9">
        <v>23370.415554762727</v>
      </c>
      <c r="O138" s="9">
        <v>23458.352653155238</v>
      </c>
      <c r="P138" s="9">
        <v>23387.958350918605</v>
      </c>
      <c r="Q138" s="9">
        <v>23818.071619977818</v>
      </c>
      <c r="R138" s="9">
        <v>24575.23740194074</v>
      </c>
      <c r="S138" s="9">
        <v>25203.602510449386</v>
      </c>
      <c r="T138" s="9">
        <v>25768.308478332106</v>
      </c>
      <c r="U138" s="9">
        <v>26089.494761889811</v>
      </c>
      <c r="V138" s="9">
        <v>26951.209783917409</v>
      </c>
      <c r="W138" s="9">
        <v>27785.659279900268</v>
      </c>
      <c r="X138" s="9">
        <v>28994.789014121365</v>
      </c>
      <c r="Y138" s="9">
        <v>33864.185791977361</v>
      </c>
      <c r="Z138" s="9">
        <v>34150.79479221654</v>
      </c>
      <c r="AA138" s="9">
        <v>33628.089568505064</v>
      </c>
      <c r="AB138" s="9">
        <v>34394.335013548261</v>
      </c>
      <c r="AC138" s="9">
        <v>34947.153104853009</v>
      </c>
      <c r="AD138" s="9">
        <v>35180.320931583527</v>
      </c>
      <c r="AE138" s="9">
        <v>35832.067949631688</v>
      </c>
      <c r="AF138" s="9">
        <v>36494.779685173402</v>
      </c>
      <c r="AG138" s="9">
        <v>37178.0487403976</v>
      </c>
      <c r="AH138" s="9">
        <v>38348.164865065664</v>
      </c>
      <c r="AI138" s="9">
        <v>39022.057253995627</v>
      </c>
      <c r="AJ138" s="9">
        <v>39003.350027867382</v>
      </c>
      <c r="AK138" s="9">
        <v>38735.435548312082</v>
      </c>
      <c r="AL138" s="9">
        <v>39050.231001203239</v>
      </c>
      <c r="AM138" s="9">
        <v>39448.696865076912</v>
      </c>
      <c r="AN138" s="9">
        <v>41064.871043675557</v>
      </c>
      <c r="AO138" s="9">
        <v>42542.558345397447</v>
      </c>
      <c r="AP138" s="9">
        <v>43009.585956750438</v>
      </c>
      <c r="AQ138" s="9">
        <v>40759.922756419866</v>
      </c>
      <c r="AR138" s="9">
        <v>42469.770688996119</v>
      </c>
      <c r="AS138" s="9">
        <v>44054.796746277054</v>
      </c>
      <c r="AT138" s="9">
        <v>44275.859602994657</v>
      </c>
      <c r="AU138" s="9">
        <v>44423.068021172221</v>
      </c>
      <c r="AV138" s="9">
        <v>45201.283370600795</v>
      </c>
      <c r="AW138" s="9">
        <v>45475.782450864201</v>
      </c>
      <c r="AX138" s="9">
        <v>46083.238984422111</v>
      </c>
      <c r="AY138" s="9">
        <v>47026.536828016186</v>
      </c>
      <c r="AZ138" s="9">
        <v>47514.608052321673</v>
      </c>
      <c r="BA138" s="9">
        <v>48094.745006759054</v>
      </c>
      <c r="BB138" s="9">
        <v>48615.188084129099</v>
      </c>
      <c r="BC138" s="9">
        <v>49188.752403408871</v>
      </c>
      <c r="BD138" s="9">
        <v>49671.456480705951</v>
      </c>
      <c r="BE138" s="9">
        <v>50101.025299248358</v>
      </c>
      <c r="BF138" s="9">
        <v>50448.559685099448</v>
      </c>
      <c r="BG138" s="9" t="s">
        <v>0</v>
      </c>
      <c r="BH138" s="9" t="s">
        <v>0</v>
      </c>
    </row>
    <row r="139" spans="3:60" x14ac:dyDescent="0.2">
      <c r="C139" s="9" t="s">
        <v>160</v>
      </c>
      <c r="D139" s="9">
        <v>563.18068086182257</v>
      </c>
      <c r="E139" s="9">
        <v>588.93048052089307</v>
      </c>
      <c r="F139" s="9">
        <v>632.7471213032303</v>
      </c>
      <c r="G139" s="9">
        <v>659.24384414340318</v>
      </c>
      <c r="H139" s="9">
        <v>686.21542224446171</v>
      </c>
      <c r="I139" s="9">
        <v>687.41786623483995</v>
      </c>
      <c r="J139" s="9">
        <v>691.96667006949474</v>
      </c>
      <c r="K139" s="9">
        <v>694.50012975838376</v>
      </c>
      <c r="L139" s="9">
        <v>718.64837535698302</v>
      </c>
      <c r="M139" s="9">
        <v>727.23593902187349</v>
      </c>
      <c r="N139" s="9">
        <v>735.23084400275957</v>
      </c>
      <c r="O139" s="9">
        <v>758.07390041018516</v>
      </c>
      <c r="P139" s="9">
        <v>753.92259045902597</v>
      </c>
      <c r="Q139" s="9">
        <v>765.93051609550048</v>
      </c>
      <c r="R139" s="9">
        <v>763.95792333779332</v>
      </c>
      <c r="S139" s="9">
        <v>767.74998305689064</v>
      </c>
      <c r="T139" s="9">
        <v>763.86467375405164</v>
      </c>
      <c r="U139" s="9">
        <v>768.37783840405973</v>
      </c>
      <c r="V139" s="9">
        <v>756.14032190357159</v>
      </c>
      <c r="W139" s="9">
        <v>747.54290013422474</v>
      </c>
      <c r="X139" s="9">
        <v>775.7470286810651</v>
      </c>
      <c r="Y139" s="9">
        <v>716.49422847069843</v>
      </c>
      <c r="Z139" s="9">
        <v>675.67078995192162</v>
      </c>
      <c r="AA139" s="9">
        <v>605.73734300635022</v>
      </c>
      <c r="AB139" s="9">
        <v>566.73789622891866</v>
      </c>
      <c r="AC139" s="9">
        <v>554.87995485741419</v>
      </c>
      <c r="AD139" s="9">
        <v>547.5342412319975</v>
      </c>
      <c r="AE139" s="9">
        <v>535.79616377716229</v>
      </c>
      <c r="AF139" s="9">
        <v>539.7424565505861</v>
      </c>
      <c r="AG139" s="9">
        <v>552.25429993037574</v>
      </c>
      <c r="AH139" s="9">
        <v>553.576973208759</v>
      </c>
      <c r="AI139" s="9">
        <v>547.9473584137412</v>
      </c>
      <c r="AJ139" s="9">
        <v>549.38782170498916</v>
      </c>
      <c r="AK139" s="9">
        <v>541.10885990082863</v>
      </c>
      <c r="AL139" s="9">
        <v>528.13390112279728</v>
      </c>
      <c r="AM139" s="9">
        <v>525.45657149564363</v>
      </c>
      <c r="AN139" s="9">
        <v>520.86534533730605</v>
      </c>
      <c r="AO139" s="9">
        <v>525.59351945595768</v>
      </c>
      <c r="AP139" s="9">
        <v>551.87515189712565</v>
      </c>
      <c r="AQ139" s="9">
        <v>566.57701492441561</v>
      </c>
      <c r="AR139" s="9">
        <v>576.14486848622687</v>
      </c>
      <c r="AS139" s="9">
        <v>565.22833027843785</v>
      </c>
      <c r="AT139" s="9">
        <v>580.3180684538529</v>
      </c>
      <c r="AU139" s="9">
        <v>542.87163306435366</v>
      </c>
      <c r="AV139" s="9">
        <v>533.69594717932443</v>
      </c>
      <c r="AW139" s="9">
        <v>535.95443197269935</v>
      </c>
      <c r="AX139" s="9">
        <v>549.33293137621445</v>
      </c>
      <c r="AY139" s="9">
        <v>579.67369658482517</v>
      </c>
      <c r="AZ139" s="9">
        <v>586.41737629275895</v>
      </c>
      <c r="BA139" s="9">
        <v>590.65521367389863</v>
      </c>
      <c r="BB139" s="9">
        <v>598.47887418928963</v>
      </c>
      <c r="BC139" s="9">
        <v>598.388881887514</v>
      </c>
      <c r="BD139" s="9" t="s">
        <v>0</v>
      </c>
      <c r="BE139" s="9" t="s">
        <v>0</v>
      </c>
      <c r="BF139" s="9" t="s">
        <v>0</v>
      </c>
      <c r="BG139" s="9" t="s">
        <v>0</v>
      </c>
      <c r="BH139" s="9" t="s">
        <v>0</v>
      </c>
    </row>
    <row r="140" spans="3:60" x14ac:dyDescent="0.2">
      <c r="C140" s="9" t="s">
        <v>161</v>
      </c>
      <c r="D140" s="9">
        <v>454873</v>
      </c>
      <c r="E140" s="9">
        <v>471985</v>
      </c>
      <c r="F140" s="9">
        <v>457034</v>
      </c>
      <c r="G140" s="9">
        <v>465410</v>
      </c>
      <c r="H140" s="9">
        <v>474964</v>
      </c>
      <c r="I140" s="9">
        <v>490779</v>
      </c>
      <c r="J140" s="9">
        <v>493223</v>
      </c>
      <c r="K140" s="9">
        <v>494970</v>
      </c>
      <c r="L140" s="9">
        <v>491258</v>
      </c>
      <c r="M140" s="9">
        <v>492111</v>
      </c>
      <c r="N140" s="9">
        <v>490398</v>
      </c>
      <c r="O140" s="9">
        <v>492926</v>
      </c>
      <c r="P140" s="9">
        <v>490564</v>
      </c>
      <c r="Q140" s="9">
        <v>495710</v>
      </c>
      <c r="R140" s="9">
        <v>487495</v>
      </c>
      <c r="S140" s="9">
        <v>495165</v>
      </c>
      <c r="T140" s="9">
        <v>495434</v>
      </c>
      <c r="U140" s="9">
        <v>495000</v>
      </c>
      <c r="V140" s="9">
        <v>494600</v>
      </c>
      <c r="W140" s="9">
        <v>503201</v>
      </c>
      <c r="X140" s="9">
        <v>509100</v>
      </c>
      <c r="Y140" s="9">
        <v>456671</v>
      </c>
      <c r="Z140" s="9">
        <v>442340</v>
      </c>
      <c r="AA140" s="9">
        <v>398436</v>
      </c>
      <c r="AB140" s="9">
        <v>362200</v>
      </c>
      <c r="AC140" s="9">
        <v>348200</v>
      </c>
      <c r="AD140" s="9">
        <v>339350</v>
      </c>
      <c r="AE140" s="9">
        <v>334500</v>
      </c>
      <c r="AF140" s="9">
        <v>332500</v>
      </c>
      <c r="AG140" s="9">
        <v>331148</v>
      </c>
      <c r="AH140" s="9">
        <v>310222</v>
      </c>
      <c r="AI140" s="9">
        <v>306145</v>
      </c>
      <c r="AJ140" s="9">
        <v>294817</v>
      </c>
      <c r="AK140" s="9">
        <v>270811</v>
      </c>
      <c r="AL140" s="9">
        <v>252124</v>
      </c>
      <c r="AM140" s="9">
        <v>245700</v>
      </c>
      <c r="AN140" s="9">
        <v>248423</v>
      </c>
      <c r="AO140" s="9">
        <v>244865</v>
      </c>
      <c r="AP140" s="9">
        <v>249217</v>
      </c>
      <c r="AQ140" s="9">
        <v>246982</v>
      </c>
      <c r="AR140" s="9">
        <v>234641</v>
      </c>
      <c r="AS140" s="9">
        <v>205091</v>
      </c>
      <c r="AT140" s="9">
        <v>191636</v>
      </c>
      <c r="AU140" s="9">
        <v>184044</v>
      </c>
      <c r="AV140" s="9">
        <v>178800</v>
      </c>
      <c r="AW140" s="9">
        <v>177195</v>
      </c>
      <c r="AX140" s="9">
        <v>177863</v>
      </c>
      <c r="AY140" s="9">
        <v>179616</v>
      </c>
      <c r="AZ140" s="9">
        <v>182766</v>
      </c>
      <c r="BA140" s="9">
        <v>184035</v>
      </c>
      <c r="BB140" s="9">
        <v>186972</v>
      </c>
      <c r="BC140" s="9">
        <v>189343</v>
      </c>
      <c r="BD140" s="9">
        <v>190728</v>
      </c>
      <c r="BE140" s="9">
        <v>192607</v>
      </c>
      <c r="BF140" s="9" t="s">
        <v>0</v>
      </c>
      <c r="BG140" s="9" t="s">
        <v>0</v>
      </c>
      <c r="BH140" s="9" t="s">
        <v>0</v>
      </c>
    </row>
    <row r="141" spans="3:60" x14ac:dyDescent="0.2">
      <c r="C141" s="9" t="s">
        <v>162</v>
      </c>
      <c r="D141" s="9">
        <v>17.38612299867982</v>
      </c>
      <c r="E141" s="9">
        <v>15.847357398537541</v>
      </c>
      <c r="F141" s="9">
        <v>16.789286945379718</v>
      </c>
      <c r="G141" s="9">
        <v>16.363556589079263</v>
      </c>
      <c r="H141" s="9">
        <v>15.874570051453544</v>
      </c>
      <c r="I141" s="9">
        <v>15.656358741340597</v>
      </c>
      <c r="J141" s="9">
        <v>17.346107698276285</v>
      </c>
      <c r="K141" s="9">
        <v>16.440708334577597</v>
      </c>
      <c r="L141" s="9">
        <v>16.957781052846904</v>
      </c>
      <c r="M141" s="9">
        <v>17.657563233373921</v>
      </c>
      <c r="N141" s="9">
        <v>18.257629158782962</v>
      </c>
      <c r="O141" s="9">
        <v>20.24244491151163</v>
      </c>
      <c r="P141" s="9">
        <v>20.419369470699081</v>
      </c>
      <c r="Q141" s="9">
        <v>20.903986802698931</v>
      </c>
      <c r="R141" s="9">
        <v>20.266790051245337</v>
      </c>
      <c r="S141" s="9">
        <v>19.292918098193507</v>
      </c>
      <c r="T141" s="9">
        <v>20.411272149740981</v>
      </c>
      <c r="U141" s="9">
        <v>20.14620073670828</v>
      </c>
      <c r="V141" s="9">
        <v>19.286541700060678</v>
      </c>
      <c r="W141" s="9">
        <v>19.04473227273375</v>
      </c>
      <c r="X141" s="9">
        <v>17.68488545622786</v>
      </c>
      <c r="Y141" s="9">
        <v>15.589089223412303</v>
      </c>
      <c r="Z141" s="9">
        <v>13.332305912906284</v>
      </c>
      <c r="AA141" s="9">
        <v>11.076126413302283</v>
      </c>
      <c r="AB141" s="9">
        <v>10.893943378778493</v>
      </c>
      <c r="AC141" s="9">
        <v>11.383380579706214</v>
      </c>
      <c r="AD141" s="9">
        <v>11.088385633180106</v>
      </c>
      <c r="AE141" s="9">
        <v>10.765213828638489</v>
      </c>
      <c r="AF141" s="9">
        <v>12.689535513691816</v>
      </c>
      <c r="AG141" s="9">
        <v>13.200141077020467</v>
      </c>
      <c r="AH141" s="9">
        <v>13.511665514572448</v>
      </c>
      <c r="AI141" s="9">
        <v>14.027062953080309</v>
      </c>
      <c r="AJ141" s="9">
        <v>14.055757359685222</v>
      </c>
      <c r="AK141" s="9">
        <v>13.750881361498266</v>
      </c>
      <c r="AL141" s="9">
        <v>14.7984645540673</v>
      </c>
      <c r="AM141" s="9">
        <v>14.177517206153086</v>
      </c>
      <c r="AN141" s="9">
        <v>14.962334233859481</v>
      </c>
      <c r="AO141" s="9">
        <v>14.551802521590069</v>
      </c>
      <c r="AP141" s="9">
        <v>17.097823868292696</v>
      </c>
      <c r="AQ141" s="9">
        <v>17.557002690148579</v>
      </c>
      <c r="AR141" s="9">
        <v>17.593252026021855</v>
      </c>
      <c r="AS141" s="9">
        <v>16.412588618756615</v>
      </c>
      <c r="AT141" s="9">
        <v>16.452303545401602</v>
      </c>
      <c r="AU141" s="9">
        <v>12.73997702553601</v>
      </c>
      <c r="AV141" s="9">
        <v>12.94375953655879</v>
      </c>
      <c r="AW141" s="9">
        <v>11.933515411860947</v>
      </c>
      <c r="AX141" s="9">
        <v>12.209594798882591</v>
      </c>
      <c r="AY141" s="9">
        <v>13.750710651668383</v>
      </c>
      <c r="AZ141" s="9">
        <v>14.125911682832301</v>
      </c>
      <c r="BA141" s="9">
        <v>16.205503633151928</v>
      </c>
      <c r="BB141" s="9">
        <v>18.117260820103308</v>
      </c>
      <c r="BC141" s="9">
        <v>19.24772987615183</v>
      </c>
      <c r="BD141" s="9" t="s">
        <v>0</v>
      </c>
      <c r="BE141" s="9" t="s">
        <v>0</v>
      </c>
      <c r="BF141" s="9" t="s">
        <v>0</v>
      </c>
      <c r="BG141" s="9" t="s">
        <v>0</v>
      </c>
      <c r="BH141" s="9" t="s">
        <v>0</v>
      </c>
    </row>
    <row r="142" spans="3:60" x14ac:dyDescent="0.2">
      <c r="C142" s="9" t="s">
        <v>163</v>
      </c>
      <c r="D142" s="9">
        <v>49.063466326431175</v>
      </c>
      <c r="E142" s="9">
        <v>50.24852359304213</v>
      </c>
      <c r="F142" s="9">
        <v>50.630394740965393</v>
      </c>
      <c r="G142" s="9">
        <v>50.844769823336399</v>
      </c>
      <c r="H142" s="9">
        <v>51.50741503431172</v>
      </c>
      <c r="I142" s="9">
        <v>51.261266534004456</v>
      </c>
      <c r="J142" s="9">
        <v>50.700765896659185</v>
      </c>
      <c r="K142" s="9">
        <v>50.030111187425966</v>
      </c>
      <c r="L142" s="9">
        <v>48.301199946069836</v>
      </c>
      <c r="M142" s="9">
        <v>48.920072839209865</v>
      </c>
      <c r="N142" s="9">
        <v>48.170980547345501</v>
      </c>
      <c r="O142" s="9">
        <v>47.460306207884912</v>
      </c>
      <c r="P142" s="9">
        <v>46.308759482094196</v>
      </c>
      <c r="Q142" s="9">
        <v>45.700257007526147</v>
      </c>
      <c r="R142" s="9">
        <v>45.509354238871381</v>
      </c>
      <c r="S142" s="9">
        <v>46.110708531189523</v>
      </c>
      <c r="T142" s="9">
        <v>48.488703736040783</v>
      </c>
      <c r="U142" s="9">
        <v>49.15164455455227</v>
      </c>
      <c r="V142" s="9">
        <v>49.672116785479041</v>
      </c>
      <c r="W142" s="9">
        <v>51.149686362837755</v>
      </c>
      <c r="X142" s="9">
        <v>52.067489383709948</v>
      </c>
      <c r="Y142" s="9">
        <v>56.631065947739536</v>
      </c>
      <c r="Z142" s="9">
        <v>58.59012486209933</v>
      </c>
      <c r="AA142" s="9">
        <v>59.407974342627405</v>
      </c>
      <c r="AB142" s="9">
        <v>60.814619372025362</v>
      </c>
      <c r="AC142" s="9">
        <v>61.643461689747305</v>
      </c>
      <c r="AD142" s="9">
        <v>62.067825325158971</v>
      </c>
      <c r="AE142" s="9">
        <v>62.700556575964114</v>
      </c>
      <c r="AF142" s="9">
        <v>61.157135313440818</v>
      </c>
      <c r="AG142" s="9">
        <v>59.796457469806008</v>
      </c>
      <c r="AH142" s="9">
        <v>60.668144252326108</v>
      </c>
      <c r="AI142" s="9">
        <v>60.313734357329913</v>
      </c>
      <c r="AJ142" s="9">
        <v>59.429169220968255</v>
      </c>
      <c r="AK142" s="9">
        <v>60.106214121745396</v>
      </c>
      <c r="AL142" s="9">
        <v>59.278863116628543</v>
      </c>
      <c r="AM142" s="9">
        <v>58.254693712419623</v>
      </c>
      <c r="AN142" s="9">
        <v>57.149928761359227</v>
      </c>
      <c r="AO142" s="9">
        <v>54.888420874677529</v>
      </c>
      <c r="AP142" s="9">
        <v>53.890946646234646</v>
      </c>
      <c r="AQ142" s="9">
        <v>53.193711914863414</v>
      </c>
      <c r="AR142" s="9">
        <v>52.663734173004364</v>
      </c>
      <c r="AS142" s="9">
        <v>52.286302485028656</v>
      </c>
      <c r="AT142" s="9">
        <v>50.596177515187186</v>
      </c>
      <c r="AU142" s="9">
        <v>49.864912553424674</v>
      </c>
      <c r="AV142" s="9">
        <v>50.671633721940637</v>
      </c>
      <c r="AW142" s="9">
        <v>49.856011182732324</v>
      </c>
      <c r="AX142" s="9">
        <v>48.347860950909926</v>
      </c>
      <c r="AY142" s="9">
        <v>48.754440529457206</v>
      </c>
      <c r="AZ142" s="9">
        <v>46.974978677938957</v>
      </c>
      <c r="BA142" s="9">
        <v>45.72198620637112</v>
      </c>
      <c r="BB142" s="9">
        <v>45.164775757930265</v>
      </c>
      <c r="BC142" s="9">
        <v>44.29304699241812</v>
      </c>
      <c r="BD142" s="9" t="s">
        <v>0</v>
      </c>
      <c r="BE142" s="9" t="s">
        <v>0</v>
      </c>
      <c r="BF142" s="9" t="s">
        <v>0</v>
      </c>
      <c r="BG142" s="9" t="s">
        <v>0</v>
      </c>
      <c r="BH142" s="9" t="s">
        <v>0</v>
      </c>
    </row>
    <row r="143" spans="3:60" x14ac:dyDescent="0.2">
      <c r="C143" s="9" t="s">
        <v>164</v>
      </c>
      <c r="D143" s="9">
        <v>6.6159857526381547</v>
      </c>
      <c r="E143" s="9">
        <v>6.8675025441743331</v>
      </c>
      <c r="F143" s="9">
        <v>6.0156475778287675</v>
      </c>
      <c r="G143" s="9">
        <v>6.2805369169583889</v>
      </c>
      <c r="H143" s="9">
        <v>5.9696216452791226</v>
      </c>
      <c r="I143" s="9">
        <v>6.1150543241143733</v>
      </c>
      <c r="J143" s="9">
        <v>5.6865450378580586</v>
      </c>
      <c r="K143" s="9">
        <v>6.6077880968734144</v>
      </c>
      <c r="L143" s="9">
        <v>7.2361722603710952</v>
      </c>
      <c r="M143" s="9">
        <v>6.074851756354164</v>
      </c>
      <c r="N143" s="9">
        <v>5.6045410138134848</v>
      </c>
      <c r="O143" s="9">
        <v>4.8653754409090819</v>
      </c>
      <c r="P143" s="9">
        <v>5.2928247697930075</v>
      </c>
      <c r="Q143" s="9">
        <v>5.4272484618488965</v>
      </c>
      <c r="R143" s="9">
        <v>5.871301736405143</v>
      </c>
      <c r="S143" s="9">
        <v>6.0131799930093166</v>
      </c>
      <c r="T143" s="9">
        <v>6.1102102926135657</v>
      </c>
      <c r="U143" s="9">
        <v>5.8372722234899097</v>
      </c>
      <c r="V143" s="9">
        <v>5.5659027414995341</v>
      </c>
      <c r="W143" s="9">
        <v>5.7972620259235406</v>
      </c>
      <c r="X143" s="9">
        <v>5.9110069819826832</v>
      </c>
      <c r="Y143" s="9">
        <v>4.9014016639422264</v>
      </c>
      <c r="Z143" s="9">
        <v>4.5185645207312595</v>
      </c>
      <c r="AA143" s="9">
        <v>4.568918409034727</v>
      </c>
      <c r="AB143" s="9">
        <v>4.6532225907984142</v>
      </c>
      <c r="AC143" s="9">
        <v>4.6377175254655683</v>
      </c>
      <c r="AD143" s="9">
        <v>5.0126722946312761</v>
      </c>
      <c r="AE143" s="9">
        <v>4.8117953828152391</v>
      </c>
      <c r="AF143" s="9">
        <v>4.6320044987895788</v>
      </c>
      <c r="AG143" s="9">
        <v>5.1424111038508302</v>
      </c>
      <c r="AH143" s="9">
        <v>4.901046965482891</v>
      </c>
      <c r="AI143" s="9">
        <v>4.367842644380449</v>
      </c>
      <c r="AJ143" s="9">
        <v>4.4178308330294165</v>
      </c>
      <c r="AK143" s="9">
        <v>4.1230010399260788</v>
      </c>
      <c r="AL143" s="9">
        <v>3.810813459653708</v>
      </c>
      <c r="AM143" s="9">
        <v>3.6677484118182706</v>
      </c>
      <c r="AN143" s="9">
        <v>3.5795115805151094</v>
      </c>
      <c r="AO143" s="9">
        <v>4.0523059595839523</v>
      </c>
      <c r="AP143" s="9">
        <v>4.1328893533144644</v>
      </c>
      <c r="AQ143" s="9">
        <v>4.7549243180798904</v>
      </c>
      <c r="AR143" s="9">
        <v>5.1642590972000191</v>
      </c>
      <c r="AS143" s="9">
        <v>4.1330060955549062</v>
      </c>
      <c r="AT143" s="9">
        <v>3.5317513475716749</v>
      </c>
      <c r="AU143" s="9">
        <v>3.550242579552414</v>
      </c>
      <c r="AV143" s="9">
        <v>3.7525909044807024</v>
      </c>
      <c r="AW143" s="9">
        <v>3.5987893427572946</v>
      </c>
      <c r="AX143" s="9">
        <v>3.3932935466316003</v>
      </c>
      <c r="AY143" s="9">
        <v>3.9132813276862959</v>
      </c>
      <c r="AZ143" s="9">
        <v>3.9440371365338613</v>
      </c>
      <c r="BA143" s="9">
        <v>3.8254830098306263</v>
      </c>
      <c r="BB143" s="9">
        <v>3.7553750702161652</v>
      </c>
      <c r="BC143" s="9">
        <v>3.6639261574044766</v>
      </c>
      <c r="BD143" s="9" t="s">
        <v>0</v>
      </c>
      <c r="BE143" s="9" t="s">
        <v>0</v>
      </c>
      <c r="BF143" s="9" t="s">
        <v>0</v>
      </c>
      <c r="BG143" s="9" t="s">
        <v>0</v>
      </c>
      <c r="BH143" s="9" t="s">
        <v>0</v>
      </c>
    </row>
    <row r="144" spans="3:60" x14ac:dyDescent="0.2">
      <c r="C144" s="9" t="s">
        <v>165</v>
      </c>
      <c r="D144" s="9">
        <v>26.934424922250876</v>
      </c>
      <c r="E144" s="9">
        <v>27.036616464246002</v>
      </c>
      <c r="F144" s="9">
        <v>26.564670735826127</v>
      </c>
      <c r="G144" s="9">
        <v>26.511136670625952</v>
      </c>
      <c r="H144" s="9">
        <v>26.648393268955612</v>
      </c>
      <c r="I144" s="9">
        <v>26.967320400540579</v>
      </c>
      <c r="J144" s="9">
        <v>26.266581367206474</v>
      </c>
      <c r="K144" s="9">
        <v>26.921392381123024</v>
      </c>
      <c r="L144" s="9">
        <v>27.504846740712157</v>
      </c>
      <c r="M144" s="9">
        <v>27.347512171062053</v>
      </c>
      <c r="N144" s="9">
        <v>27.966849280058039</v>
      </c>
      <c r="O144" s="9">
        <v>27.431873439694364</v>
      </c>
      <c r="P144" s="9">
        <v>27.979046277413715</v>
      </c>
      <c r="Q144" s="9">
        <v>27.968507727926024</v>
      </c>
      <c r="R144" s="9">
        <v>28.352553973478134</v>
      </c>
      <c r="S144" s="9">
        <v>28.583193377607657</v>
      </c>
      <c r="T144" s="9">
        <v>24.989813821604677</v>
      </c>
      <c r="U144" s="9">
        <v>24.864882485249534</v>
      </c>
      <c r="V144" s="9">
        <v>25.475438772960743</v>
      </c>
      <c r="W144" s="9">
        <v>24.008319338504958</v>
      </c>
      <c r="X144" s="9">
        <v>24.336618178079501</v>
      </c>
      <c r="Y144" s="9">
        <v>22.878443164905949</v>
      </c>
      <c r="Z144" s="9">
        <v>23.559004704263138</v>
      </c>
      <c r="AA144" s="9">
        <v>24.946980835035585</v>
      </c>
      <c r="AB144" s="9">
        <v>23.638214658397739</v>
      </c>
      <c r="AC144" s="9">
        <v>22.335440205080904</v>
      </c>
      <c r="AD144" s="9">
        <v>21.83111674702964</v>
      </c>
      <c r="AE144" s="9">
        <v>21.722434212582154</v>
      </c>
      <c r="AF144" s="9">
        <v>21.521324674077782</v>
      </c>
      <c r="AG144" s="9">
        <v>21.860990349322673</v>
      </c>
      <c r="AH144" s="9">
        <v>20.919143267618558</v>
      </c>
      <c r="AI144" s="9">
        <v>21.291360045209331</v>
      </c>
      <c r="AJ144" s="9">
        <v>22.097242586317105</v>
      </c>
      <c r="AK144" s="9">
        <v>22.019903476830251</v>
      </c>
      <c r="AL144" s="9">
        <v>22.11185886965044</v>
      </c>
      <c r="AM144" s="9">
        <v>23.900040669609016</v>
      </c>
      <c r="AN144" s="9">
        <v>24.308225424266173</v>
      </c>
      <c r="AO144" s="9">
        <v>26.507470644148466</v>
      </c>
      <c r="AP144" s="9">
        <v>24.878340132158186</v>
      </c>
      <c r="AQ144" s="9">
        <v>24.494361076908103</v>
      </c>
      <c r="AR144" s="9">
        <v>24.578754703773761</v>
      </c>
      <c r="AS144" s="9">
        <v>27.168102800659817</v>
      </c>
      <c r="AT144" s="9">
        <v>29.419767591839541</v>
      </c>
      <c r="AU144" s="9">
        <v>33.844867841486909</v>
      </c>
      <c r="AV144" s="9">
        <v>32.632015837019885</v>
      </c>
      <c r="AW144" s="9">
        <v>34.611684062649431</v>
      </c>
      <c r="AX144" s="9">
        <v>36.049250703575886</v>
      </c>
      <c r="AY144" s="9">
        <v>33.581567491188103</v>
      </c>
      <c r="AZ144" s="9">
        <v>34.955072502694875</v>
      </c>
      <c r="BA144" s="9">
        <v>34.247027150646332</v>
      </c>
      <c r="BB144" s="9">
        <v>32.962588351750263</v>
      </c>
      <c r="BC144" s="9">
        <v>32.795296974025582</v>
      </c>
      <c r="BD144" s="9" t="s">
        <v>0</v>
      </c>
      <c r="BE144" s="9" t="s">
        <v>0</v>
      </c>
      <c r="BF144" s="9" t="s">
        <v>0</v>
      </c>
      <c r="BG144" s="9" t="s">
        <v>0</v>
      </c>
      <c r="BH144" s="9" t="s">
        <v>0</v>
      </c>
    </row>
    <row r="145" spans="3:60" x14ac:dyDescent="0.2">
      <c r="C145" s="9" t="s">
        <v>167</v>
      </c>
      <c r="D145" s="9">
        <v>41.695964783565664</v>
      </c>
      <c r="E145" s="9">
        <v>45.587087307410123</v>
      </c>
      <c r="F145" s="9">
        <v>49.328833455612617</v>
      </c>
      <c r="G145" s="9">
        <v>58.666764490095382</v>
      </c>
      <c r="H145" s="9">
        <v>92.440792369772566</v>
      </c>
      <c r="I145" s="9">
        <v>134.80968451944241</v>
      </c>
      <c r="J145" s="9">
        <v>167.17065297138666</v>
      </c>
      <c r="K145" s="9">
        <v>198.78972853998533</v>
      </c>
      <c r="L145" s="9">
        <v>228.49743213499633</v>
      </c>
      <c r="M145" s="9">
        <v>263.5107850330154</v>
      </c>
      <c r="N145" s="9">
        <v>284.59251650770358</v>
      </c>
      <c r="O145" s="9">
        <v>419.26515040352166</v>
      </c>
      <c r="P145" s="9">
        <v>517.29977989728536</v>
      </c>
      <c r="Q145" s="9">
        <v>567.39603815113719</v>
      </c>
      <c r="R145" s="9">
        <v>798.01056493030069</v>
      </c>
      <c r="S145" s="9">
        <v>944.91973587674249</v>
      </c>
      <c r="T145" s="9">
        <v>993.29420396184889</v>
      </c>
      <c r="U145" s="9">
        <v>1153.4908290535584</v>
      </c>
      <c r="V145" s="9">
        <v>1384.6515040352165</v>
      </c>
      <c r="W145" s="9">
        <v>1476.2494497432135</v>
      </c>
      <c r="X145" s="9">
        <v>1797.0476889214967</v>
      </c>
      <c r="Y145" s="9">
        <v>2036.2318415260454</v>
      </c>
      <c r="Z145" s="9">
        <v>2451.8209831254585</v>
      </c>
      <c r="AA145" s="9">
        <v>2738.0630961115189</v>
      </c>
      <c r="AB145" s="9">
        <v>3089.5377842993398</v>
      </c>
      <c r="AC145" s="9">
        <v>3437.6434336023476</v>
      </c>
      <c r="AD145" s="9">
        <v>3942.1159207630226</v>
      </c>
      <c r="AE145" s="9">
        <v>4433.4086573734412</v>
      </c>
      <c r="AF145" s="9">
        <v>5061.2501834189288</v>
      </c>
      <c r="AG145" s="9">
        <v>5438.5590608950843</v>
      </c>
      <c r="AH145" s="9">
        <v>5921.0359378356561</v>
      </c>
      <c r="AI145" s="9">
        <v>5985.7685379640498</v>
      </c>
      <c r="AJ145" s="9">
        <v>4844.9250000000002</v>
      </c>
      <c r="AK145" s="9">
        <v>4263.9259999999995</v>
      </c>
      <c r="AL145" s="9">
        <v>4799.8900000000003</v>
      </c>
      <c r="AM145" s="9">
        <v>5429.19</v>
      </c>
      <c r="AN145" s="9">
        <v>5829.47</v>
      </c>
      <c r="AO145" s="9">
        <v>5997.3640000000005</v>
      </c>
      <c r="AP145" s="9">
        <v>6896.0129999999999</v>
      </c>
      <c r="AQ145" s="9">
        <v>7310.8552159999999</v>
      </c>
      <c r="AR145" s="9">
        <v>5966.3392719999993</v>
      </c>
      <c r="AS145" s="9">
        <v>4933.5429019700005</v>
      </c>
      <c r="AT145" s="9">
        <v>4383.9499811500009</v>
      </c>
      <c r="AU145" s="9">
        <v>3998.8887805999998</v>
      </c>
      <c r="AV145" s="9">
        <v>3938.6272122999994</v>
      </c>
      <c r="AW145" s="9">
        <v>4073.1010000000001</v>
      </c>
      <c r="AX145" s="9">
        <v>4190.018</v>
      </c>
      <c r="AY145" s="9">
        <v>4213.3760000000002</v>
      </c>
      <c r="AZ145" s="9">
        <v>4111.43</v>
      </c>
      <c r="BA145" s="9">
        <v>4229.817</v>
      </c>
      <c r="BB145" s="9">
        <v>4228.5419999999995</v>
      </c>
      <c r="BC145" s="9">
        <v>4242.6880000000001</v>
      </c>
      <c r="BD145" s="9">
        <v>4255.8379999999997</v>
      </c>
      <c r="BE145" s="9">
        <v>4268.277</v>
      </c>
      <c r="BF145" s="9">
        <v>4281.8460000000005</v>
      </c>
      <c r="BG145" s="9" t="s">
        <v>0</v>
      </c>
      <c r="BH145" s="9" t="s">
        <v>0</v>
      </c>
    </row>
    <row r="146" spans="3:60" x14ac:dyDescent="0.2">
      <c r="C146" s="9" t="s">
        <v>168</v>
      </c>
      <c r="D146" s="9">
        <v>3205.0019497494</v>
      </c>
      <c r="E146" s="9">
        <v>3403.9967910472055</v>
      </c>
      <c r="F146" s="9">
        <v>3505.3572165180526</v>
      </c>
      <c r="G146" s="9">
        <v>3449.2395945503777</v>
      </c>
      <c r="H146" s="9">
        <v>4426.0618238895504</v>
      </c>
      <c r="I146" s="9">
        <v>5706.1146867534899</v>
      </c>
      <c r="J146" s="9">
        <v>6078.1959756708247</v>
      </c>
      <c r="K146" s="9">
        <v>6352.8638720653289</v>
      </c>
      <c r="L146" s="9">
        <v>6418.1016088975439</v>
      </c>
      <c r="M146" s="9">
        <v>6160.2615685292249</v>
      </c>
      <c r="N146" s="9">
        <v>5578.8947445773929</v>
      </c>
      <c r="O146" s="9">
        <v>6758.7934330265271</v>
      </c>
      <c r="P146" s="9">
        <v>6555.324638441678</v>
      </c>
      <c r="Q146" s="9">
        <v>5961.1944640851216</v>
      </c>
      <c r="R146" s="9">
        <v>6876.5540740635824</v>
      </c>
      <c r="S146" s="9">
        <v>6841.2514547116571</v>
      </c>
      <c r="T146" s="9">
        <v>6049.0989583668797</v>
      </c>
      <c r="U146" s="9">
        <v>6095.1294534686112</v>
      </c>
      <c r="V146" s="9">
        <v>6270.7214065896951</v>
      </c>
      <c r="W146" s="9">
        <v>5839.0163229439395</v>
      </c>
      <c r="X146" s="9">
        <v>5889.210376377212</v>
      </c>
      <c r="Y146" s="9">
        <v>5570.8171561382696</v>
      </c>
      <c r="Z146" s="9">
        <v>5842.9282528352769</v>
      </c>
      <c r="AA146" s="9">
        <v>5702.3585213602582</v>
      </c>
      <c r="AB146" s="9">
        <v>5787.2142341705148</v>
      </c>
      <c r="AC146" s="9">
        <v>5215.0395667138655</v>
      </c>
      <c r="AD146" s="9">
        <v>5602.9936948220011</v>
      </c>
      <c r="AE146" s="9">
        <v>5987.447972543463</v>
      </c>
      <c r="AF146" s="9">
        <v>6952.8349521377349</v>
      </c>
      <c r="AG146" s="9">
        <v>7101.596133722941</v>
      </c>
      <c r="AH146" s="9">
        <v>7864.3438195341196</v>
      </c>
      <c r="AI146" s="9">
        <v>7777.3836175148963</v>
      </c>
      <c r="AJ146" s="9">
        <v>6091.0925350145126</v>
      </c>
      <c r="AK146" s="9">
        <v>5181.7008045067532</v>
      </c>
      <c r="AL146" s="9">
        <v>5659.6915390484428</v>
      </c>
      <c r="AM146" s="9">
        <v>6261.4400132652554</v>
      </c>
      <c r="AN146" s="9">
        <v>6496.0384820592517</v>
      </c>
      <c r="AO146" s="9">
        <v>6461.9604418615663</v>
      </c>
      <c r="AP146" s="9">
        <v>7120.8547398789387</v>
      </c>
      <c r="AQ146" s="9">
        <v>7360.0848129085398</v>
      </c>
      <c r="AR146" s="9">
        <v>5966.3392719999993</v>
      </c>
      <c r="AS146" s="9">
        <v>4894.4661177594362</v>
      </c>
      <c r="AT146" s="9">
        <v>4365.3965294434902</v>
      </c>
      <c r="AU146" s="9">
        <v>4077.8884732122619</v>
      </c>
      <c r="AV146" s="9">
        <v>4091.3958556482921</v>
      </c>
      <c r="AW146" s="9">
        <v>4245.7854049427287</v>
      </c>
      <c r="AX146" s="9">
        <v>4378.3514483009894</v>
      </c>
      <c r="AY146" s="9">
        <v>4376.5360267054948</v>
      </c>
      <c r="AZ146" s="9">
        <v>4248.9531222445503</v>
      </c>
      <c r="BA146" s="9">
        <v>4335.9767471370506</v>
      </c>
      <c r="BB146" s="9">
        <v>4294.0785011795915</v>
      </c>
      <c r="BC146" s="9">
        <v>4238.8465114009578</v>
      </c>
      <c r="BD146" s="9">
        <v>4180.1969908069077</v>
      </c>
      <c r="BE146" s="9">
        <v>4122.769297353103</v>
      </c>
      <c r="BF146" s="9">
        <v>4065.5323626503155</v>
      </c>
      <c r="BG146" s="9" t="s">
        <v>0</v>
      </c>
      <c r="BH146" s="9" t="s">
        <v>0</v>
      </c>
    </row>
    <row r="147" spans="3:60" x14ac:dyDescent="0.2">
      <c r="C147" s="9" t="s">
        <v>169</v>
      </c>
      <c r="D147" s="9">
        <v>473.59666666666669</v>
      </c>
      <c r="E147" s="9">
        <v>517.79333333333329</v>
      </c>
      <c r="F147" s="9">
        <v>560.29333333333329</v>
      </c>
      <c r="G147" s="9">
        <v>674.79156118143464</v>
      </c>
      <c r="H147" s="9">
        <v>1049.9733333333334</v>
      </c>
      <c r="I147" s="9">
        <v>1433.2282924089732</v>
      </c>
      <c r="J147" s="9">
        <v>1559.8718440221262</v>
      </c>
      <c r="K147" s="9">
        <v>1838.7968945111027</v>
      </c>
      <c r="L147" s="9">
        <v>2118.9413525649752</v>
      </c>
      <c r="M147" s="9">
        <v>2424.3020681462281</v>
      </c>
      <c r="N147" s="9">
        <v>2275.4980406879881</v>
      </c>
      <c r="O147" s="9">
        <v>2578.4110597747622</v>
      </c>
      <c r="P147" s="9">
        <v>2638.6524557280359</v>
      </c>
      <c r="Q147" s="9">
        <v>2195.4510356104652</v>
      </c>
      <c r="R147" s="9">
        <v>2412.4320200147267</v>
      </c>
      <c r="S147" s="9">
        <v>2331.1883231126781</v>
      </c>
      <c r="T147" s="9">
        <v>2417.9352912180939</v>
      </c>
      <c r="U147" s="9">
        <v>2902.2520859484607</v>
      </c>
      <c r="V147" s="9">
        <v>3325.9551670661212</v>
      </c>
      <c r="W147" s="9">
        <v>3097.1062677010223</v>
      </c>
      <c r="X147" s="9">
        <v>3863.1253548672007</v>
      </c>
      <c r="Y147" s="9">
        <v>3806.6933669830469</v>
      </c>
      <c r="Z147" s="9">
        <v>4382.8454516839784</v>
      </c>
      <c r="AA147" s="9">
        <v>4069.7709923664124</v>
      </c>
      <c r="AB147" s="9">
        <v>4339.4888705688381</v>
      </c>
      <c r="AC147" s="9">
        <v>5056.4491064491067</v>
      </c>
      <c r="AD147" s="9">
        <v>5580.4744298118067</v>
      </c>
      <c r="AE147" s="9">
        <v>5532.4251080348649</v>
      </c>
      <c r="AF147" s="9">
        <v>5835.6884241870539</v>
      </c>
      <c r="AG147" s="9">
        <v>6063.1081302142975</v>
      </c>
      <c r="AH147" s="9">
        <v>5521.6009737753138</v>
      </c>
      <c r="AI147" s="9">
        <v>5356.3444962139483</v>
      </c>
      <c r="AJ147" s="9">
        <v>4559.7148369488505</v>
      </c>
      <c r="AK147" s="9">
        <v>4812.3946141778488</v>
      </c>
      <c r="AL147" s="9">
        <v>5959.8569601549598</v>
      </c>
      <c r="AM147" s="9">
        <v>6751.7161617669008</v>
      </c>
      <c r="AN147" s="9">
        <v>7312.9814085355156</v>
      </c>
      <c r="AO147" s="9">
        <v>8208.3707434577918</v>
      </c>
      <c r="AP147" s="9">
        <v>10101.532219080962</v>
      </c>
      <c r="AQ147" s="9">
        <v>10156.081428075291</v>
      </c>
      <c r="AR147" s="9">
        <v>7901.912816369776</v>
      </c>
      <c r="AS147" s="9">
        <v>6858.3344713560855</v>
      </c>
      <c r="AT147" s="9">
        <v>5632.7251460233856</v>
      </c>
      <c r="AU147" s="9">
        <v>5309.4868614519755</v>
      </c>
      <c r="AV147" s="9">
        <v>5225.5096156131922</v>
      </c>
      <c r="AW147" s="9">
        <v>4517.3410050578186</v>
      </c>
      <c r="AX147" s="9">
        <v>4634.7955631985969</v>
      </c>
      <c r="AY147" s="9">
        <v>4748.0146998825267</v>
      </c>
      <c r="AZ147" s="9">
        <v>4924.2478303378266</v>
      </c>
      <c r="BA147" s="9">
        <v>4949.9900421407829</v>
      </c>
      <c r="BB147" s="9">
        <v>5015.0659491383612</v>
      </c>
      <c r="BC147" s="9">
        <v>5061.1721526360088</v>
      </c>
      <c r="BD147" s="9">
        <v>5120.4666854796105</v>
      </c>
      <c r="BE147" s="9">
        <v>5157.997335245529</v>
      </c>
      <c r="BF147" s="9">
        <v>5197.1304869017922</v>
      </c>
      <c r="BG147" s="9" t="s">
        <v>0</v>
      </c>
      <c r="BH147" s="9" t="s">
        <v>0</v>
      </c>
    </row>
    <row r="148" spans="3:60" x14ac:dyDescent="0.2">
      <c r="C148" s="9" t="s">
        <v>170</v>
      </c>
      <c r="D148" s="9">
        <v>4244.7545854571217</v>
      </c>
      <c r="E148" s="9">
        <v>4508.3064579129932</v>
      </c>
      <c r="F148" s="9">
        <v>4642.5497867929971</v>
      </c>
      <c r="G148" s="9">
        <v>4568.2267327334321</v>
      </c>
      <c r="H148" s="9">
        <v>5861.9453332753465</v>
      </c>
      <c r="I148" s="9">
        <v>7557.2673157453019</v>
      </c>
      <c r="J148" s="9">
        <v>8050.0575798567306</v>
      </c>
      <c r="K148" s="9">
        <v>8413.8320271046014</v>
      </c>
      <c r="L148" s="9">
        <v>8500.233903579292</v>
      </c>
      <c r="M148" s="9">
        <v>8158.7465313942448</v>
      </c>
      <c r="N148" s="9">
        <v>7388.7752394906202</v>
      </c>
      <c r="O148" s="9">
        <v>8951.4514707986582</v>
      </c>
      <c r="P148" s="9">
        <v>8681.9742248085258</v>
      </c>
      <c r="Q148" s="9">
        <v>7895.0989524999959</v>
      </c>
      <c r="R148" s="9">
        <v>9107.4155010444101</v>
      </c>
      <c r="S148" s="9">
        <v>9060.6601611968181</v>
      </c>
      <c r="T148" s="9">
        <v>8011.5210361789013</v>
      </c>
      <c r="U148" s="9">
        <v>8072.4845420417341</v>
      </c>
      <c r="V148" s="9">
        <v>8305.0412642734846</v>
      </c>
      <c r="W148" s="9">
        <v>7733.2843161961982</v>
      </c>
      <c r="X148" s="9">
        <v>7799.7621036715609</v>
      </c>
      <c r="Y148" s="9">
        <v>7378.0771553384138</v>
      </c>
      <c r="Z148" s="9">
        <v>7738.4653371767126</v>
      </c>
      <c r="AA148" s="9">
        <v>7552.2925916962558</v>
      </c>
      <c r="AB148" s="9">
        <v>7664.676821628389</v>
      </c>
      <c r="AC148" s="9">
        <v>6906.8797651994773</v>
      </c>
      <c r="AD148" s="9">
        <v>7420.692265177142</v>
      </c>
      <c r="AE148" s="9">
        <v>7929.8695086993748</v>
      </c>
      <c r="AF148" s="9">
        <v>9208.4430860707707</v>
      </c>
      <c r="AG148" s="9">
        <v>9405.4647158770167</v>
      </c>
      <c r="AH148" s="9">
        <v>10415.659651061678</v>
      </c>
      <c r="AI148" s="9">
        <v>10300.488202787757</v>
      </c>
      <c r="AJ148" s="9">
        <v>8067.1379842586748</v>
      </c>
      <c r="AK148" s="9">
        <v>6862.7253883938192</v>
      </c>
      <c r="AL148" s="9">
        <v>7495.783774648623</v>
      </c>
      <c r="AM148" s="9">
        <v>8292.7488421498656</v>
      </c>
      <c r="AN148" s="9">
        <v>8603.4547143358086</v>
      </c>
      <c r="AO148" s="9">
        <v>8558.3212262255038</v>
      </c>
      <c r="AP148" s="9">
        <v>9430.9711143353925</v>
      </c>
      <c r="AQ148" s="9">
        <v>9747.8111554314819</v>
      </c>
      <c r="AR148" s="9">
        <v>7901.912816369776</v>
      </c>
      <c r="AS148" s="9">
        <v>6482.307287940449</v>
      </c>
      <c r="AT148" s="9">
        <v>5781.5992708343692</v>
      </c>
      <c r="AU148" s="9">
        <v>5400.8191155715012</v>
      </c>
      <c r="AV148" s="9">
        <v>5418.7085036067701</v>
      </c>
      <c r="AW148" s="9">
        <v>5623.184431418752</v>
      </c>
      <c r="AX148" s="9">
        <v>5798.7569674869073</v>
      </c>
      <c r="AY148" s="9">
        <v>5796.3525948023243</v>
      </c>
      <c r="AZ148" s="9">
        <v>5627.3798056347932</v>
      </c>
      <c r="BA148" s="9">
        <v>5742.6352521515801</v>
      </c>
      <c r="BB148" s="9">
        <v>5687.144561525186</v>
      </c>
      <c r="BC148" s="9">
        <v>5613.9944525540795</v>
      </c>
      <c r="BD148" s="9">
        <v>5536.3181124520333</v>
      </c>
      <c r="BE148" s="9">
        <v>5460.2599792770052</v>
      </c>
      <c r="BF148" s="9">
        <v>5384.4544899679695</v>
      </c>
      <c r="BG148" s="9" t="s">
        <v>0</v>
      </c>
      <c r="BH148" s="9" t="s">
        <v>0</v>
      </c>
    </row>
    <row r="149" spans="3:60" x14ac:dyDescent="0.2">
      <c r="C149" s="9" t="s">
        <v>172</v>
      </c>
      <c r="D149" s="9">
        <v>3.6047345710699137</v>
      </c>
      <c r="E149" s="9">
        <v>3.5501197186675624</v>
      </c>
      <c r="F149" s="9">
        <v>3.3186782464755562</v>
      </c>
      <c r="G149" s="9">
        <v>3.0211012147945531</v>
      </c>
      <c r="H149" s="9">
        <v>4.1434689542704009</v>
      </c>
      <c r="I149" s="9">
        <v>5.021967088341623</v>
      </c>
      <c r="J149" s="9">
        <v>5.0064584160817818</v>
      </c>
      <c r="K149" s="9">
        <v>5.0830962600998628</v>
      </c>
      <c r="L149" s="9">
        <v>4.7883952332403554</v>
      </c>
      <c r="M149" s="9">
        <v>4.4499178450954204</v>
      </c>
      <c r="N149" s="9">
        <v>4.0028202833793314</v>
      </c>
      <c r="O149" s="9">
        <v>4.9260403985750756</v>
      </c>
      <c r="P149" s="9">
        <v>4.8323644302822597</v>
      </c>
      <c r="Q149" s="9">
        <v>4.4422908268570023</v>
      </c>
      <c r="R149" s="9">
        <v>5.0236104356904621</v>
      </c>
      <c r="S149" s="9">
        <v>4.8752940174635118</v>
      </c>
      <c r="T149" s="9">
        <v>4.2887054534701008</v>
      </c>
      <c r="U149" s="9">
        <v>4.421114310011534</v>
      </c>
      <c r="V149" s="9">
        <v>4.3614642586013863</v>
      </c>
      <c r="W149" s="9">
        <v>3.9125638062686217</v>
      </c>
      <c r="X149" s="9">
        <v>3.9461815918291774</v>
      </c>
      <c r="Y149" s="9">
        <v>3.6205405682428786</v>
      </c>
      <c r="Z149" s="9">
        <v>3.7710982097133776</v>
      </c>
      <c r="AA149" s="9">
        <v>3.7401810163707947</v>
      </c>
      <c r="AB149" s="9">
        <v>3.7214155350778908</v>
      </c>
      <c r="AC149" s="9">
        <v>3.2845160125798625</v>
      </c>
      <c r="AD149" s="9">
        <v>3.4306654536082042</v>
      </c>
      <c r="AE149" s="9">
        <v>3.5087260196159051</v>
      </c>
      <c r="AF149" s="9">
        <v>3.9217077867109635</v>
      </c>
      <c r="AG149" s="9">
        <v>3.8862089925942995</v>
      </c>
      <c r="AH149" s="9">
        <v>4.1412796118479021</v>
      </c>
      <c r="AI149" s="9">
        <v>3.9329910534884149</v>
      </c>
      <c r="AJ149" s="9">
        <v>2.9639675078061534</v>
      </c>
      <c r="AK149" s="9">
        <v>2.3833478009825333</v>
      </c>
      <c r="AL149" s="9">
        <v>2.4777999523012584</v>
      </c>
      <c r="AM149" s="9">
        <v>2.7249183531810268</v>
      </c>
      <c r="AN149" s="9">
        <v>2.6757675515097659</v>
      </c>
      <c r="AO149" s="9">
        <v>2.5773541801141926</v>
      </c>
      <c r="AP149" s="9">
        <v>2.8497051949168237</v>
      </c>
      <c r="AQ149" s="9">
        <v>3.0778116229157737</v>
      </c>
      <c r="AR149" s="9">
        <v>2.6396063874311264</v>
      </c>
      <c r="AS149" s="9">
        <v>2.3830213569071756</v>
      </c>
      <c r="AT149" s="9">
        <v>2.2928141011506571</v>
      </c>
      <c r="AU149" s="9">
        <v>2.2135585926269123</v>
      </c>
      <c r="AV149" s="9">
        <v>2.2045809765107904</v>
      </c>
      <c r="AW149" s="9">
        <v>2.2978324299440822</v>
      </c>
      <c r="AX149" s="9">
        <v>2.3741106330802286</v>
      </c>
      <c r="AY149" s="9">
        <v>2.3379381370077068</v>
      </c>
      <c r="AZ149" s="9">
        <v>2.2222011642351802</v>
      </c>
      <c r="BA149" s="9">
        <v>2.2190959542549615</v>
      </c>
      <c r="BB149" s="9">
        <v>2.1520710075481624</v>
      </c>
      <c r="BC149" s="9">
        <v>2.0900604132794558</v>
      </c>
      <c r="BD149" s="9">
        <v>2.0367403860619211</v>
      </c>
      <c r="BE149" s="9">
        <v>1.985103566489163</v>
      </c>
      <c r="BF149" s="9">
        <v>1.9402134066760786</v>
      </c>
      <c r="BG149" s="9" t="s">
        <v>0</v>
      </c>
      <c r="BH149" s="9" t="s">
        <v>0</v>
      </c>
    </row>
    <row r="150" spans="3:60" x14ac:dyDescent="0.2">
      <c r="C150" s="9" t="s">
        <v>171</v>
      </c>
      <c r="D150" s="9">
        <v>7.1349104802000003</v>
      </c>
      <c r="E150" s="9">
        <v>6.2088836268372694</v>
      </c>
      <c r="F150" s="9">
        <v>2.9776886317117945</v>
      </c>
      <c r="G150" s="9">
        <v>-1.6009102211676396</v>
      </c>
      <c r="H150" s="9">
        <v>28.319929728352356</v>
      </c>
      <c r="I150" s="9">
        <v>28.920808470294922</v>
      </c>
      <c r="J150" s="9">
        <v>6.520746766291019</v>
      </c>
      <c r="K150" s="9">
        <v>4.5189049101726386</v>
      </c>
      <c r="L150" s="9">
        <v>1.0269027976355094</v>
      </c>
      <c r="M150" s="9">
        <v>-4.0173879455393857</v>
      </c>
      <c r="N150" s="9">
        <v>-9.4373723823976245</v>
      </c>
      <c r="O150" s="9">
        <v>21.149326927093924</v>
      </c>
      <c r="P150" s="9">
        <v>-3.0104307314765433</v>
      </c>
      <c r="Q150" s="9">
        <v>-9.0633219119685258</v>
      </c>
      <c r="R150" s="9">
        <v>15.355305308244848</v>
      </c>
      <c r="S150" s="9">
        <v>-0.51337659780902323</v>
      </c>
      <c r="T150" s="9">
        <v>-11.579058328563729</v>
      </c>
      <c r="U150" s="9">
        <v>0.76094795966370476</v>
      </c>
      <c r="V150" s="9">
        <v>2.8808568294010239</v>
      </c>
      <c r="W150" s="9">
        <v>-6.8844564389687442</v>
      </c>
      <c r="X150" s="9">
        <v>0.8596320108926303</v>
      </c>
      <c r="Y150" s="9">
        <v>-5.4063821784339776</v>
      </c>
      <c r="Z150" s="9">
        <v>4.8845813651804848</v>
      </c>
      <c r="AA150" s="9">
        <v>-2.4058096453059674</v>
      </c>
      <c r="AB150" s="9">
        <v>1.4880809842523712</v>
      </c>
      <c r="AC150" s="9">
        <v>-9.8868755208378687</v>
      </c>
      <c r="AD150" s="9">
        <v>7.4391406459183518</v>
      </c>
      <c r="AE150" s="9">
        <v>6.8615868348514297</v>
      </c>
      <c r="AF150" s="9">
        <v>16.123513457172912</v>
      </c>
      <c r="AG150" s="9">
        <v>2.1395759083777444</v>
      </c>
      <c r="AH150" s="9">
        <v>10.740510604217013</v>
      </c>
      <c r="AI150" s="9">
        <v>-1.1057528004208561</v>
      </c>
      <c r="AJ150" s="9">
        <v>-21.68198414056376</v>
      </c>
      <c r="AK150" s="9">
        <v>-14.929862340460943</v>
      </c>
      <c r="AL150" s="9">
        <v>9.2245915496695687</v>
      </c>
      <c r="AM150" s="9">
        <v>10.632177921095387</v>
      </c>
      <c r="AN150" s="9">
        <v>3.7467175010378551</v>
      </c>
      <c r="AO150" s="9">
        <v>-0.52459726480688085</v>
      </c>
      <c r="AP150" s="9">
        <v>10.196507761776985</v>
      </c>
      <c r="AQ150" s="9">
        <v>3.359569627081993</v>
      </c>
      <c r="AR150" s="9">
        <v>-18.936541851584497</v>
      </c>
      <c r="AS150" s="9">
        <v>-17.96534030960758</v>
      </c>
      <c r="AT150" s="9">
        <v>-10.809546446674368</v>
      </c>
      <c r="AU150" s="9">
        <v>-6.5860696569500448</v>
      </c>
      <c r="AV150" s="9">
        <v>0.33123471926121972</v>
      </c>
      <c r="AW150" s="9">
        <v>3.7735177612133741</v>
      </c>
      <c r="AX150" s="9">
        <v>3.1222973069702009</v>
      </c>
      <c r="AY150" s="9">
        <v>-4.1463587766554788E-2</v>
      </c>
      <c r="AZ150" s="9">
        <v>-2.9151571855558278</v>
      </c>
      <c r="BA150" s="9">
        <v>2.0481192046319707</v>
      </c>
      <c r="BB150" s="9">
        <v>-0.9662931422573573</v>
      </c>
      <c r="BC150" s="9">
        <v>-1.2862361450416304</v>
      </c>
      <c r="BD150" s="9">
        <v>-1.3836198229000285</v>
      </c>
      <c r="BE150" s="9">
        <v>-1.373803521223993</v>
      </c>
      <c r="BF150" s="9">
        <v>-1.3883128202088479</v>
      </c>
      <c r="BG150" s="9" t="s">
        <v>0</v>
      </c>
      <c r="BH150" s="9" t="s">
        <v>0</v>
      </c>
    </row>
    <row r="151" spans="3:60" x14ac:dyDescent="0.2">
      <c r="C151" s="9" t="s">
        <v>173</v>
      </c>
      <c r="D151" s="9">
        <v>117754.98311370108</v>
      </c>
      <c r="E151" s="9">
        <v>126990.26554532812</v>
      </c>
      <c r="F151" s="9">
        <v>139891.53036222767</v>
      </c>
      <c r="G151" s="9">
        <v>151210.64830143697</v>
      </c>
      <c r="H151" s="9">
        <v>141474.3394477187</v>
      </c>
      <c r="I151" s="9">
        <v>150484.20634395073</v>
      </c>
      <c r="J151" s="9">
        <v>160793.45738692803</v>
      </c>
      <c r="K151" s="9">
        <v>165525.72677306138</v>
      </c>
      <c r="L151" s="9">
        <v>177517.38295477119</v>
      </c>
      <c r="M151" s="9">
        <v>183346.00357592211</v>
      </c>
      <c r="N151" s="9">
        <v>184589.23250115887</v>
      </c>
      <c r="O151" s="9">
        <v>181716.9723859347</v>
      </c>
      <c r="P151" s="9">
        <v>179663.06867094891</v>
      </c>
      <c r="Q151" s="9">
        <v>177725.84597046551</v>
      </c>
      <c r="R151" s="9">
        <v>181292.23230249653</v>
      </c>
      <c r="S151" s="9">
        <v>185848.48685517517</v>
      </c>
      <c r="T151" s="9">
        <v>186805.11224422225</v>
      </c>
      <c r="U151" s="9">
        <v>182589.36494271902</v>
      </c>
      <c r="V151" s="9">
        <v>190418.64777167074</v>
      </c>
      <c r="W151" s="9">
        <v>197652.60578769614</v>
      </c>
      <c r="X151" s="9">
        <v>197653.40043705716</v>
      </c>
      <c r="Y151" s="9">
        <v>203783.8553738163</v>
      </c>
      <c r="Z151" s="9">
        <v>205204.55598966955</v>
      </c>
      <c r="AA151" s="9">
        <v>201923.18389510628</v>
      </c>
      <c r="AB151" s="9">
        <v>205961.32706443281</v>
      </c>
      <c r="AC151" s="9">
        <v>210286.073769949</v>
      </c>
      <c r="AD151" s="9">
        <v>216304.7480299318</v>
      </c>
      <c r="AE151" s="9">
        <v>226004.23812992516</v>
      </c>
      <c r="AF151" s="9">
        <v>234806.96642606449</v>
      </c>
      <c r="AG151" s="9">
        <v>242021.58797430634</v>
      </c>
      <c r="AH151" s="9">
        <v>251508.24448712004</v>
      </c>
      <c r="AI151" s="9">
        <v>261899.60929739752</v>
      </c>
      <c r="AJ151" s="9">
        <v>272173.63088537182</v>
      </c>
      <c r="AK151" s="9">
        <v>287944.77186941268</v>
      </c>
      <c r="AL151" s="9">
        <v>302517.71405867167</v>
      </c>
      <c r="AM151" s="9">
        <v>304330.1768094828</v>
      </c>
      <c r="AN151" s="9">
        <v>321532.2164095093</v>
      </c>
      <c r="AO151" s="9">
        <v>332058.40672803129</v>
      </c>
      <c r="AP151" s="9">
        <v>330945.50029799354</v>
      </c>
      <c r="AQ151" s="9">
        <v>316712.40315210918</v>
      </c>
      <c r="AR151" s="9">
        <v>299359.51261505857</v>
      </c>
      <c r="AS151" s="9">
        <v>272020.52844182507</v>
      </c>
      <c r="AT151" s="9">
        <v>252161.71114495731</v>
      </c>
      <c r="AU151" s="9">
        <v>243988.08025958546</v>
      </c>
      <c r="AV151" s="9">
        <v>245793.12628302761</v>
      </c>
      <c r="AW151" s="9">
        <v>244716.90616515462</v>
      </c>
      <c r="AX151" s="9">
        <v>244249.65234090461</v>
      </c>
      <c r="AY151" s="9">
        <v>247925.83272630951</v>
      </c>
      <c r="AZ151" s="9">
        <v>253234.4909274485</v>
      </c>
      <c r="BA151" s="9">
        <v>258782.64710187403</v>
      </c>
      <c r="BB151" s="9">
        <v>264263.7971320707</v>
      </c>
      <c r="BC151" s="9">
        <v>268604.41051774751</v>
      </c>
      <c r="BD151" s="9">
        <v>271822.47429956531</v>
      </c>
      <c r="BE151" s="9">
        <v>275061.71826258791</v>
      </c>
      <c r="BF151" s="9">
        <v>277518.67250481859</v>
      </c>
      <c r="BG151" s="9" t="s">
        <v>0</v>
      </c>
      <c r="BH151" s="9" t="s">
        <v>0</v>
      </c>
    </row>
    <row r="152" spans="3:60" x14ac:dyDescent="0.2">
      <c r="C152" s="9" t="s">
        <v>174</v>
      </c>
      <c r="D152" s="9">
        <v>13392.196201497118</v>
      </c>
      <c r="E152" s="9">
        <v>14379.996361166246</v>
      </c>
      <c r="F152" s="9">
        <v>15738.259083654719</v>
      </c>
      <c r="G152" s="9">
        <v>16934.616633935093</v>
      </c>
      <c r="H152" s="9">
        <v>15785.984395900687</v>
      </c>
      <c r="I152" s="9">
        <v>16634.446949828751</v>
      </c>
      <c r="J152" s="9">
        <v>17500.090593528406</v>
      </c>
      <c r="K152" s="9">
        <v>17782.252801242976</v>
      </c>
      <c r="L152" s="9">
        <v>18824.830834871202</v>
      </c>
      <c r="M152" s="9">
        <v>19202.037018262614</v>
      </c>
      <c r="N152" s="9">
        <v>19143.286158644343</v>
      </c>
      <c r="O152" s="9">
        <v>18677.19553576906</v>
      </c>
      <c r="P152" s="9">
        <v>18352.60535135393</v>
      </c>
      <c r="Q152" s="9">
        <v>18049.413872432207</v>
      </c>
      <c r="R152" s="9">
        <v>18320.117017560937</v>
      </c>
      <c r="S152" s="9">
        <v>18707.75865991315</v>
      </c>
      <c r="T152" s="9">
        <v>18741.960490281708</v>
      </c>
      <c r="U152" s="9">
        <v>18257.850152187846</v>
      </c>
      <c r="V152" s="9">
        <v>18971.701732649221</v>
      </c>
      <c r="W152" s="9">
        <v>19589.934582245434</v>
      </c>
      <c r="X152" s="9">
        <v>19383.880777116679</v>
      </c>
      <c r="Y152" s="9">
        <v>19746.637294412674</v>
      </c>
      <c r="Z152" s="9">
        <v>19732.988967914462</v>
      </c>
      <c r="AA152" s="9">
        <v>19303.553816469641</v>
      </c>
      <c r="AB152" s="9">
        <v>19591.254178850828</v>
      </c>
      <c r="AC152" s="9">
        <v>19909.374042094878</v>
      </c>
      <c r="AD152" s="9">
        <v>20389.141077027485</v>
      </c>
      <c r="AE152" s="9">
        <v>21198.538991254092</v>
      </c>
      <c r="AF152" s="9">
        <v>21902.47850962948</v>
      </c>
      <c r="AG152" s="9">
        <v>22489.149068322015</v>
      </c>
      <c r="AH152" s="9">
        <v>23275.30933279881</v>
      </c>
      <c r="AI152" s="9">
        <v>24111.221603668142</v>
      </c>
      <c r="AJ152" s="9">
        <v>24965.46560796586</v>
      </c>
      <c r="AK152" s="9">
        <v>26349.045946763497</v>
      </c>
      <c r="AL152" s="9">
        <v>27614.168229050691</v>
      </c>
      <c r="AM152" s="9">
        <v>27698.227635692634</v>
      </c>
      <c r="AN152" s="9">
        <v>29176.111633179444</v>
      </c>
      <c r="AO152" s="9">
        <v>30054.617077671028</v>
      </c>
      <c r="AP152" s="9">
        <v>29874.489357558723</v>
      </c>
      <c r="AQ152" s="9">
        <v>28514.605096028346</v>
      </c>
      <c r="AR152" s="9">
        <v>26917.471740255562</v>
      </c>
      <c r="AS152" s="9">
        <v>24495.331014721305</v>
      </c>
      <c r="AT152" s="9">
        <v>22830.312171341819</v>
      </c>
      <c r="AU152" s="9">
        <v>22251.045851120416</v>
      </c>
      <c r="AV152" s="9">
        <v>22565.626107876771</v>
      </c>
      <c r="AW152" s="9">
        <v>22615.074420832989</v>
      </c>
      <c r="AX152" s="9">
        <v>22666.100748702007</v>
      </c>
      <c r="AY152" s="9">
        <v>23122.004569296536</v>
      </c>
      <c r="AZ152" s="9">
        <v>23654.430156576491</v>
      </c>
      <c r="BA152" s="9">
        <v>24210.830787362251</v>
      </c>
      <c r="BB152" s="9">
        <v>24772.688146180135</v>
      </c>
      <c r="BC152" s="9">
        <v>25255.315178395271</v>
      </c>
      <c r="BD152" s="9">
        <v>25634.98876595285</v>
      </c>
      <c r="BE152" s="9">
        <v>26018.963425142854</v>
      </c>
      <c r="BF152" s="9">
        <v>26392.920194824099</v>
      </c>
      <c r="BG152" s="9" t="s">
        <v>0</v>
      </c>
      <c r="BH152" s="9" t="s">
        <v>0</v>
      </c>
    </row>
    <row r="153" spans="3:60" x14ac:dyDescent="0.2">
      <c r="C153" s="9" t="s">
        <v>175</v>
      </c>
      <c r="D153" s="9">
        <v>482.75312630087842</v>
      </c>
      <c r="E153" s="9">
        <v>510.50708636144088</v>
      </c>
      <c r="F153" s="9">
        <v>522.30218058321225</v>
      </c>
      <c r="G153" s="9">
        <v>511.61190884861367</v>
      </c>
      <c r="H153" s="9">
        <v>654.08736257011492</v>
      </c>
      <c r="I153" s="9">
        <v>835.37645114804673</v>
      </c>
      <c r="J153" s="9">
        <v>876.1347583416391</v>
      </c>
      <c r="K153" s="9">
        <v>903.88902710148477</v>
      </c>
      <c r="L153" s="9">
        <v>901.40730236253307</v>
      </c>
      <c r="M153" s="9">
        <v>854.47487189749643</v>
      </c>
      <c r="N153" s="9">
        <v>766.27134126356395</v>
      </c>
      <c r="O153" s="9">
        <v>920.04619741284444</v>
      </c>
      <c r="P153" s="9">
        <v>886.86477302890614</v>
      </c>
      <c r="Q153" s="9">
        <v>801.80745675651121</v>
      </c>
      <c r="R153" s="9">
        <v>920.33131032489553</v>
      </c>
      <c r="S153" s="9">
        <v>912.05823874825774</v>
      </c>
      <c r="T153" s="9">
        <v>803.78748163392345</v>
      </c>
      <c r="U153" s="9">
        <v>807.20042577883964</v>
      </c>
      <c r="V153" s="9">
        <v>827.44399031795558</v>
      </c>
      <c r="W153" s="9">
        <v>766.46869013663502</v>
      </c>
      <c r="X153" s="9">
        <v>764.92313500869307</v>
      </c>
      <c r="Y153" s="9">
        <v>714.93501410798876</v>
      </c>
      <c r="Z153" s="9">
        <v>744.15039369196052</v>
      </c>
      <c r="AA153" s="9">
        <v>721.98785532851764</v>
      </c>
      <c r="AB153" s="9">
        <v>729.07197652835134</v>
      </c>
      <c r="AC153" s="9">
        <v>653.92657841702487</v>
      </c>
      <c r="AD153" s="9">
        <v>699.48321921702154</v>
      </c>
      <c r="AE153" s="9">
        <v>743.79865336455543</v>
      </c>
      <c r="AF153" s="9">
        <v>858.95120519483487</v>
      </c>
      <c r="AG153" s="9">
        <v>873.97533345106717</v>
      </c>
      <c r="AH153" s="9">
        <v>963.89563999372899</v>
      </c>
      <c r="AI153" s="9">
        <v>948.29218855903389</v>
      </c>
      <c r="AJ153" s="9">
        <v>739.96828879262819</v>
      </c>
      <c r="AK153" s="9">
        <v>627.98940715206516</v>
      </c>
      <c r="AL153" s="9">
        <v>684.22384720780713</v>
      </c>
      <c r="AM153" s="9">
        <v>754.75408835084784</v>
      </c>
      <c r="AN153" s="9">
        <v>780.68492787288142</v>
      </c>
      <c r="AO153" s="9">
        <v>774.61392956866837</v>
      </c>
      <c r="AP153" s="9">
        <v>851.33487517722449</v>
      </c>
      <c r="AQ153" s="9">
        <v>877.62582987409428</v>
      </c>
      <c r="AR153" s="9">
        <v>710.51530339075418</v>
      </c>
      <c r="AS153" s="9">
        <v>583.72896952591589</v>
      </c>
      <c r="AT153" s="9">
        <v>523.45661680123999</v>
      </c>
      <c r="AU153" s="9">
        <v>492.53993738683005</v>
      </c>
      <c r="AV153" s="9">
        <v>497.47750040480366</v>
      </c>
      <c r="AW153" s="9">
        <v>519.65651409788927</v>
      </c>
      <c r="AX153" s="9">
        <v>538.1183079796117</v>
      </c>
      <c r="AY153" s="9">
        <v>540.57816286624836</v>
      </c>
      <c r="AZ153" s="9">
        <v>525.64902233264036</v>
      </c>
      <c r="BA153" s="9">
        <v>537.26156649387019</v>
      </c>
      <c r="BB153" s="9">
        <v>533.12583938426303</v>
      </c>
      <c r="BC153" s="9">
        <v>527.85134479259727</v>
      </c>
      <c r="BD153" s="9">
        <v>522.11816915859822</v>
      </c>
      <c r="BE153" s="9">
        <v>516.50337091602171</v>
      </c>
      <c r="BF153" s="9">
        <v>512.07897603329525</v>
      </c>
      <c r="BG153" s="9" t="s">
        <v>0</v>
      </c>
      <c r="BH153" s="9" t="s">
        <v>0</v>
      </c>
    </row>
    <row r="154" spans="3:60" x14ac:dyDescent="0.2">
      <c r="C154" s="9" t="s">
        <v>176</v>
      </c>
      <c r="D154" s="9">
        <v>178477</v>
      </c>
      <c r="E154" s="9">
        <v>178680</v>
      </c>
      <c r="F154" s="9">
        <v>185689</v>
      </c>
      <c r="G154" s="9">
        <v>184290</v>
      </c>
      <c r="H154" s="9">
        <v>185932</v>
      </c>
      <c r="I154" s="9">
        <v>185084</v>
      </c>
      <c r="J154" s="9">
        <v>186341</v>
      </c>
      <c r="K154" s="9">
        <v>186543</v>
      </c>
      <c r="L154" s="9">
        <v>186437</v>
      </c>
      <c r="M154" s="9">
        <v>186484</v>
      </c>
      <c r="N154" s="9">
        <v>186222</v>
      </c>
      <c r="O154" s="9">
        <v>187558</v>
      </c>
      <c r="P154" s="9">
        <v>187658</v>
      </c>
      <c r="Q154" s="9">
        <v>176610</v>
      </c>
      <c r="R154" s="9">
        <v>197082</v>
      </c>
      <c r="S154" s="9">
        <v>201274</v>
      </c>
      <c r="T154" s="9">
        <v>201523</v>
      </c>
      <c r="U154" s="9">
        <v>199082</v>
      </c>
      <c r="V154" s="9">
        <v>199330</v>
      </c>
      <c r="W154" s="9">
        <v>201170</v>
      </c>
      <c r="X154" s="9">
        <v>201406</v>
      </c>
      <c r="Y154" s="9">
        <v>205403</v>
      </c>
      <c r="Z154" s="9">
        <v>208337</v>
      </c>
      <c r="AA154" s="9">
        <v>212678</v>
      </c>
      <c r="AB154" s="9">
        <v>205524</v>
      </c>
      <c r="AC154" s="9">
        <v>213301</v>
      </c>
      <c r="AD154" s="9">
        <v>211595</v>
      </c>
      <c r="AE154" s="9">
        <v>205590</v>
      </c>
      <c r="AF154" s="9">
        <v>201966</v>
      </c>
      <c r="AG154" s="9">
        <v>203841</v>
      </c>
      <c r="AH154" s="9">
        <v>205038</v>
      </c>
      <c r="AI154" s="9">
        <v>201729</v>
      </c>
      <c r="AJ154" s="9">
        <v>208285</v>
      </c>
      <c r="AK154" s="9">
        <v>139434</v>
      </c>
      <c r="AL154" s="9">
        <v>131691</v>
      </c>
      <c r="AM154" s="9">
        <v>135309</v>
      </c>
      <c r="AN154" s="9">
        <v>139424</v>
      </c>
      <c r="AO154" s="9">
        <v>134407</v>
      </c>
      <c r="AP154" s="9">
        <v>134421</v>
      </c>
      <c r="AQ154" s="9">
        <v>135430</v>
      </c>
      <c r="AR154" s="9">
        <v>128171</v>
      </c>
      <c r="AS154" s="9">
        <v>116539</v>
      </c>
      <c r="AT154" s="9">
        <v>110398</v>
      </c>
      <c r="AU154" s="9">
        <v>110447</v>
      </c>
      <c r="AV154" s="9">
        <v>107257</v>
      </c>
      <c r="AW154" s="9">
        <v>104419</v>
      </c>
      <c r="AX154" s="9">
        <v>105990</v>
      </c>
      <c r="AY154" s="9">
        <v>106314</v>
      </c>
      <c r="AZ154" s="9">
        <v>105398</v>
      </c>
      <c r="BA154" s="9">
        <v>105131</v>
      </c>
      <c r="BB154" s="9">
        <v>104877</v>
      </c>
      <c r="BC154" s="9">
        <v>104051</v>
      </c>
      <c r="BD154" s="9">
        <v>103825</v>
      </c>
      <c r="BE154" s="9">
        <v>103550</v>
      </c>
      <c r="BF154" s="9" t="s">
        <v>0</v>
      </c>
      <c r="BG154" s="9" t="s">
        <v>0</v>
      </c>
      <c r="BH154" s="9" t="s">
        <v>0</v>
      </c>
    </row>
    <row r="155" spans="3:60" x14ac:dyDescent="0.2">
      <c r="C155" s="9" t="s">
        <v>177</v>
      </c>
      <c r="D155" s="9">
        <v>7.5204639672294986</v>
      </c>
      <c r="E155" s="9">
        <v>4.9897642560094759</v>
      </c>
      <c r="F155" s="9">
        <v>8.4497406120603493</v>
      </c>
      <c r="G155" s="9">
        <v>9.3998709399870926</v>
      </c>
      <c r="H155" s="9">
        <v>12.749847615177529</v>
      </c>
      <c r="I155" s="9">
        <v>20.500082723069287</v>
      </c>
      <c r="J155" s="9">
        <v>20.300052314293037</v>
      </c>
      <c r="K155" s="9">
        <v>20.299951577853367</v>
      </c>
      <c r="L155" s="9">
        <v>18.10006357524033</v>
      </c>
      <c r="M155" s="9">
        <v>17.700044436376352</v>
      </c>
      <c r="N155" s="9">
        <v>18.76351509514318</v>
      </c>
      <c r="O155" s="9">
        <v>20.472041359441036</v>
      </c>
      <c r="P155" s="9">
        <v>16.983160482873142</v>
      </c>
      <c r="Q155" s="9">
        <v>15.871608698035898</v>
      </c>
      <c r="R155" s="9">
        <v>15.271616393077286</v>
      </c>
      <c r="S155" s="9">
        <v>14.543852533096633</v>
      </c>
      <c r="T155" s="9">
        <v>15.798679331688652</v>
      </c>
      <c r="U155" s="9">
        <v>17.228509204888919</v>
      </c>
      <c r="V155" s="9">
        <v>23.341316603789583</v>
      </c>
      <c r="W155" s="9">
        <v>21.862625041746846</v>
      </c>
      <c r="X155" s="9">
        <v>21.397776413257908</v>
      </c>
      <c r="Y155" s="9">
        <v>20.328286103832841</v>
      </c>
      <c r="Z155" s="9">
        <v>23.407520186532416</v>
      </c>
      <c r="AA155" s="9">
        <v>24.65811713889142</v>
      </c>
      <c r="AB155" s="9">
        <v>24.375261218131389</v>
      </c>
      <c r="AC155" s="9">
        <v>19.821543363067573</v>
      </c>
      <c r="AD155" s="9">
        <v>21.128718148764662</v>
      </c>
      <c r="AE155" s="9">
        <v>19.412795793163891</v>
      </c>
      <c r="AF155" s="9">
        <v>20.636881958412893</v>
      </c>
      <c r="AG155" s="9">
        <v>19.368288933292828</v>
      </c>
      <c r="AH155" s="9">
        <v>17.819401633530646</v>
      </c>
      <c r="AI155" s="9">
        <v>15.195346483851118</v>
      </c>
      <c r="AJ155" s="9">
        <v>13.085316463894658</v>
      </c>
      <c r="AK155" s="9">
        <v>10.677251647059316</v>
      </c>
      <c r="AL155" s="9">
        <v>7.3381890001645864</v>
      </c>
      <c r="AM155" s="9">
        <v>15.279811537264308</v>
      </c>
      <c r="AN155" s="9">
        <v>14.898609993704401</v>
      </c>
      <c r="AO155" s="9">
        <v>10.47485195162408</v>
      </c>
      <c r="AP155" s="9">
        <v>16.441152300611964</v>
      </c>
      <c r="AQ155" s="9">
        <v>27.751389106431461</v>
      </c>
      <c r="AR155" s="9">
        <v>17.981176582343036</v>
      </c>
      <c r="AS155" s="9">
        <v>5.8635368283609806</v>
      </c>
      <c r="AT155" s="9">
        <v>7.4744322222865316</v>
      </c>
      <c r="AU155" s="9">
        <v>12.062173880905659</v>
      </c>
      <c r="AV155" s="9">
        <v>8.1687652529094876</v>
      </c>
      <c r="AW155" s="9">
        <v>10.398391790431909</v>
      </c>
      <c r="AX155" s="9">
        <v>13.448557977555229</v>
      </c>
      <c r="AY155" s="9">
        <v>15.467620264604916</v>
      </c>
      <c r="AZ155" s="9">
        <v>12.404443222917573</v>
      </c>
      <c r="BA155" s="9">
        <v>12.530092909456839</v>
      </c>
      <c r="BB155" s="9">
        <v>12.53387101275097</v>
      </c>
      <c r="BC155" s="9">
        <v>12.629658367525492</v>
      </c>
      <c r="BD155" s="9">
        <v>12.663874893734206</v>
      </c>
      <c r="BE155" s="9">
        <v>12.676590577415663</v>
      </c>
      <c r="BF155" s="9">
        <v>12.682076842558093</v>
      </c>
      <c r="BG155" s="9" t="s">
        <v>0</v>
      </c>
      <c r="BH155" s="9" t="s">
        <v>0</v>
      </c>
    </row>
    <row r="156" spans="3:60" x14ac:dyDescent="0.2">
      <c r="C156" s="9" t="s">
        <v>178</v>
      </c>
      <c r="D156" s="9">
        <v>67.499067420238035</v>
      </c>
      <c r="E156" s="9">
        <v>68.171342491856478</v>
      </c>
      <c r="F156" s="9">
        <v>65.359811527295236</v>
      </c>
      <c r="G156" s="9">
        <v>65.040243713326703</v>
      </c>
      <c r="H156" s="9">
        <v>68.250304769644941</v>
      </c>
      <c r="I156" s="9">
        <v>60.895498994261622</v>
      </c>
      <c r="J156" s="9">
        <v>61.46630994638663</v>
      </c>
      <c r="K156" s="9">
        <v>55.588329081632651</v>
      </c>
      <c r="L156" s="9">
        <v>55.87685668599611</v>
      </c>
      <c r="M156" s="9">
        <v>54.730358063643145</v>
      </c>
      <c r="N156" s="9">
        <v>54.579999566898245</v>
      </c>
      <c r="O156" s="9">
        <v>49.966961724597979</v>
      </c>
      <c r="P156" s="9">
        <v>52.900126453807495</v>
      </c>
      <c r="Q156" s="9">
        <v>56.577628449748161</v>
      </c>
      <c r="R156" s="9">
        <v>59.657453366239828</v>
      </c>
      <c r="S156" s="9">
        <v>59.634065818708777</v>
      </c>
      <c r="T156" s="9">
        <v>61.773595497318773</v>
      </c>
      <c r="U156" s="9">
        <v>61.713971688224461</v>
      </c>
      <c r="V156" s="9">
        <v>58.217328642278822</v>
      </c>
      <c r="W156" s="9">
        <v>61.49370218992032</v>
      </c>
      <c r="X156" s="9">
        <v>64.134538755993361</v>
      </c>
      <c r="Y156" s="9">
        <v>64.422220492731824</v>
      </c>
      <c r="Z156" s="9">
        <v>61.425230232997947</v>
      </c>
      <c r="AA156" s="9">
        <v>62.21212332327611</v>
      </c>
      <c r="AB156" s="9">
        <v>63.007333105361141</v>
      </c>
      <c r="AC156" s="9">
        <v>63.333751644432155</v>
      </c>
      <c r="AD156" s="9">
        <v>61.171419723124664</v>
      </c>
      <c r="AE156" s="9">
        <v>62.246571751603902</v>
      </c>
      <c r="AF156" s="9">
        <v>60.417216304335852</v>
      </c>
      <c r="AG156" s="9">
        <v>61.395410829656335</v>
      </c>
      <c r="AH156" s="9">
        <v>62.476971321768076</v>
      </c>
      <c r="AI156" s="9">
        <v>63.958617305869979</v>
      </c>
      <c r="AJ156" s="9">
        <v>67.597323084019479</v>
      </c>
      <c r="AK156" s="9">
        <v>74.523260022795625</v>
      </c>
      <c r="AL156" s="9">
        <v>77.341043232240736</v>
      </c>
      <c r="AM156" s="9">
        <v>74.129105815047922</v>
      </c>
      <c r="AN156" s="9">
        <v>73.822320039386085</v>
      </c>
      <c r="AO156" s="9">
        <v>79.539060827390159</v>
      </c>
      <c r="AP156" s="9">
        <v>74.120234402110313</v>
      </c>
      <c r="AQ156" s="9">
        <v>56.524275312635325</v>
      </c>
      <c r="AR156" s="9">
        <v>65.067803271245168</v>
      </c>
      <c r="AS156" s="9">
        <v>76.034084906247159</v>
      </c>
      <c r="AT156" s="9">
        <v>73.188416107528951</v>
      </c>
      <c r="AU156" s="9">
        <v>74.563287668946387</v>
      </c>
      <c r="AV156" s="9">
        <v>77.175598491459183</v>
      </c>
      <c r="AW156" s="9">
        <v>72.050754449742342</v>
      </c>
      <c r="AX156" s="9">
        <v>73.133790833356812</v>
      </c>
      <c r="AY156" s="9">
        <v>72.191492048181786</v>
      </c>
      <c r="AZ156" s="9">
        <v>71.356559639833335</v>
      </c>
      <c r="BA156" s="9">
        <v>69.557666442779905</v>
      </c>
      <c r="BB156" s="9">
        <v>69.548487398256896</v>
      </c>
      <c r="BC156" s="9">
        <v>69.512441169371868</v>
      </c>
      <c r="BD156" s="9">
        <v>69.533403292136583</v>
      </c>
      <c r="BE156" s="9">
        <v>69.572569915214032</v>
      </c>
      <c r="BF156" s="9">
        <v>69.59998094279895</v>
      </c>
      <c r="BG156" s="9" t="s">
        <v>0</v>
      </c>
      <c r="BH156" s="9" t="s">
        <v>0</v>
      </c>
    </row>
    <row r="157" spans="3:60" x14ac:dyDescent="0.2">
      <c r="C157" s="9" t="s">
        <v>179</v>
      </c>
      <c r="D157" s="9">
        <v>5.1253176049944047</v>
      </c>
      <c r="E157" s="9">
        <v>6.0796456758809816</v>
      </c>
      <c r="F157" s="9">
        <v>6.6197467992956076</v>
      </c>
      <c r="G157" s="9">
        <v>7.0897967554913039</v>
      </c>
      <c r="H157" s="9">
        <v>4.500114288616853</v>
      </c>
      <c r="I157" s="9">
        <v>6.0999555907733303</v>
      </c>
      <c r="J157" s="9">
        <v>5.3000698694249282</v>
      </c>
      <c r="K157" s="9">
        <v>6.3999905517762663</v>
      </c>
      <c r="L157" s="9">
        <v>5.1999409199786797</v>
      </c>
      <c r="M157" s="9">
        <v>3.999942087930568</v>
      </c>
      <c r="N157" s="9">
        <v>2.7927845246553491</v>
      </c>
      <c r="O157" s="9">
        <v>2.7264276804750787</v>
      </c>
      <c r="P157" s="9">
        <v>2.300903330631038</v>
      </c>
      <c r="Q157" s="9">
        <v>3.366139064715977</v>
      </c>
      <c r="R157" s="9">
        <v>2.708496293607618</v>
      </c>
      <c r="S157" s="9">
        <v>2.4792736474839852</v>
      </c>
      <c r="T157" s="9">
        <v>1.8781853367408741</v>
      </c>
      <c r="U157" s="9">
        <v>1.8753243845598035</v>
      </c>
      <c r="V157" s="9">
        <v>2.3188927981009702</v>
      </c>
      <c r="W157" s="9">
        <v>2.6028165206189664</v>
      </c>
      <c r="X157" s="9">
        <v>2.1247860679617996</v>
      </c>
      <c r="Y157" s="9">
        <v>1.6738584642701695</v>
      </c>
      <c r="Z157" s="9">
        <v>2.353918449521101</v>
      </c>
      <c r="AA157" s="9">
        <v>2.5829720416508128</v>
      </c>
      <c r="AB157" s="9">
        <v>0.59795204984991834</v>
      </c>
      <c r="AC157" s="9">
        <v>1.8948639080330241</v>
      </c>
      <c r="AD157" s="9">
        <v>1.5145063263245975</v>
      </c>
      <c r="AE157" s="9">
        <v>2.1201654349950085</v>
      </c>
      <c r="AF157" s="9">
        <v>2.1420938281512285</v>
      </c>
      <c r="AG157" s="9">
        <v>2.0731290764190811</v>
      </c>
      <c r="AH157" s="9">
        <v>1.7703768797770412</v>
      </c>
      <c r="AI157" s="9">
        <v>1.4369359496157577</v>
      </c>
      <c r="AJ157" s="9">
        <v>1.2567749346609529</v>
      </c>
      <c r="AK157" s="9">
        <v>1.3783536515952046</v>
      </c>
      <c r="AL157" s="9">
        <v>1.2530912166737154</v>
      </c>
      <c r="AM157" s="9">
        <v>0.95631208338628793</v>
      </c>
      <c r="AN157" s="9">
        <v>1.0453780532364005</v>
      </c>
      <c r="AO157" s="9">
        <v>0.36124203900246848</v>
      </c>
      <c r="AP157" s="9">
        <v>0.37859557399326255</v>
      </c>
      <c r="AQ157" s="9">
        <v>0.84322226577657333</v>
      </c>
      <c r="AR157" s="9">
        <v>0.75785163965110836</v>
      </c>
      <c r="AS157" s="9">
        <v>1.2637894964915239</v>
      </c>
      <c r="AT157" s="9">
        <v>0.79137533843164831</v>
      </c>
      <c r="AU157" s="9">
        <v>0.62651404864130578</v>
      </c>
      <c r="AV157" s="9">
        <v>1.1022339942309143</v>
      </c>
      <c r="AW157" s="9">
        <v>0.65468545955526269</v>
      </c>
      <c r="AX157" s="9">
        <v>0.57992590962616386</v>
      </c>
      <c r="AY157" s="9">
        <v>0.37048675456451075</v>
      </c>
      <c r="AZ157" s="9">
        <v>0.1410701386135724</v>
      </c>
      <c r="BA157" s="9">
        <v>0.13712177146198051</v>
      </c>
      <c r="BB157" s="9">
        <v>0.1371631167433125</v>
      </c>
      <c r="BC157" s="9">
        <v>0.13670578652024376</v>
      </c>
      <c r="BD157" s="9">
        <v>0.13628338296711484</v>
      </c>
      <c r="BE157" s="9">
        <v>0.13588621357048758</v>
      </c>
      <c r="BF157" s="9">
        <v>0.13545559555388026</v>
      </c>
      <c r="BG157" s="9" t="s">
        <v>0</v>
      </c>
      <c r="BH157" s="9" t="s">
        <v>0</v>
      </c>
    </row>
    <row r="158" spans="3:60" x14ac:dyDescent="0.2">
      <c r="C158" s="9" t="s">
        <v>180</v>
      </c>
      <c r="D158" s="9">
        <v>19.855151007538062</v>
      </c>
      <c r="E158" s="9">
        <v>20.759247576253074</v>
      </c>
      <c r="F158" s="9">
        <v>19.570701061348814</v>
      </c>
      <c r="G158" s="9">
        <v>18.470088591194905</v>
      </c>
      <c r="H158" s="9">
        <v>14.499733326560674</v>
      </c>
      <c r="I158" s="9">
        <v>12.504462691895752</v>
      </c>
      <c r="J158" s="9">
        <v>12.933567869895406</v>
      </c>
      <c r="K158" s="9">
        <v>17.711728788737716</v>
      </c>
      <c r="L158" s="9">
        <v>20.823138818784876</v>
      </c>
      <c r="M158" s="9">
        <v>23.569655412049944</v>
      </c>
      <c r="N158" s="9">
        <v>23.86370081330324</v>
      </c>
      <c r="O158" s="9">
        <v>26.834569235485905</v>
      </c>
      <c r="P158" s="9">
        <v>27.815809732688344</v>
      </c>
      <c r="Q158" s="9">
        <v>24.184623787499966</v>
      </c>
      <c r="R158" s="9">
        <v>22.362433947075285</v>
      </c>
      <c r="S158" s="9">
        <v>23.342808000710601</v>
      </c>
      <c r="T158" s="9">
        <v>20.549539834251693</v>
      </c>
      <c r="U158" s="9">
        <v>19.182194722326816</v>
      </c>
      <c r="V158" s="9">
        <v>16.122461955830612</v>
      </c>
      <c r="W158" s="9">
        <v>14.040856247713862</v>
      </c>
      <c r="X158" s="9">
        <v>12.34289876278693</v>
      </c>
      <c r="Y158" s="9">
        <v>13.575634939165177</v>
      </c>
      <c r="Z158" s="9">
        <v>12.813331130948534</v>
      </c>
      <c r="AA158" s="9">
        <v>10.546787496181651</v>
      </c>
      <c r="AB158" s="9">
        <v>12.019453626657548</v>
      </c>
      <c r="AC158" s="9">
        <v>14.949841084467257</v>
      </c>
      <c r="AD158" s="9">
        <v>16.185355801786081</v>
      </c>
      <c r="AE158" s="9">
        <v>16.220467020237191</v>
      </c>
      <c r="AF158" s="9">
        <v>16.80380790910003</v>
      </c>
      <c r="AG158" s="9">
        <v>17.163171160631755</v>
      </c>
      <c r="AH158" s="9">
        <v>17.93325016492425</v>
      </c>
      <c r="AI158" s="9">
        <v>19.409100260663145</v>
      </c>
      <c r="AJ158" s="9">
        <v>18.060585517424922</v>
      </c>
      <c r="AK158" s="9">
        <v>13.421134678549874</v>
      </c>
      <c r="AL158" s="9">
        <v>14.067676550920956</v>
      </c>
      <c r="AM158" s="9">
        <v>9.6347705643014887</v>
      </c>
      <c r="AN158" s="9">
        <v>10.233691913673111</v>
      </c>
      <c r="AO158" s="9">
        <v>9.6248451819832841</v>
      </c>
      <c r="AP158" s="9">
        <v>9.0600177232844565</v>
      </c>
      <c r="AQ158" s="9">
        <v>14.881113315156647</v>
      </c>
      <c r="AR158" s="9">
        <v>16.19316850676071</v>
      </c>
      <c r="AS158" s="9">
        <v>16.83858876890033</v>
      </c>
      <c r="AT158" s="9">
        <v>18.54577633175284</v>
      </c>
      <c r="AU158" s="9">
        <v>12.748024401506656</v>
      </c>
      <c r="AV158" s="9">
        <v>13.553402261400407</v>
      </c>
      <c r="AW158" s="9">
        <v>16.896168300270482</v>
      </c>
      <c r="AX158" s="9">
        <v>12.837725279461807</v>
      </c>
      <c r="AY158" s="9">
        <v>11.970400932648783</v>
      </c>
      <c r="AZ158" s="9">
        <v>16.097926998635511</v>
      </c>
      <c r="BA158" s="9">
        <v>17.775118876301267</v>
      </c>
      <c r="BB158" s="9">
        <v>17.780478472248831</v>
      </c>
      <c r="BC158" s="9">
        <v>17.721194676582392</v>
      </c>
      <c r="BD158" s="9">
        <v>17.666438431162089</v>
      </c>
      <c r="BE158" s="9">
        <v>17.614953293799818</v>
      </c>
      <c r="BF158" s="9">
        <v>17.582486619089053</v>
      </c>
      <c r="BG158" s="9" t="s">
        <v>0</v>
      </c>
      <c r="BH158" s="9" t="s">
        <v>0</v>
      </c>
    </row>
    <row r="159" spans="3:60" x14ac:dyDescent="0.2">
      <c r="C159" s="9" t="s">
        <v>182</v>
      </c>
      <c r="D159" s="9" t="s">
        <v>0</v>
      </c>
      <c r="E159" s="9" t="s">
        <v>0</v>
      </c>
      <c r="F159" s="9" t="s">
        <v>0</v>
      </c>
      <c r="G159" s="9" t="s">
        <v>0</v>
      </c>
      <c r="H159" s="9" t="s">
        <v>0</v>
      </c>
      <c r="I159" s="9" t="s">
        <v>0</v>
      </c>
      <c r="J159" s="9" t="s">
        <v>0</v>
      </c>
      <c r="K159" s="9" t="s">
        <v>0</v>
      </c>
      <c r="L159" s="9" t="s">
        <v>0</v>
      </c>
      <c r="M159" s="9" t="s">
        <v>0</v>
      </c>
      <c r="N159" s="9" t="s">
        <v>0</v>
      </c>
      <c r="O159" s="9" t="s">
        <v>0</v>
      </c>
      <c r="P159" s="9" t="s">
        <v>0</v>
      </c>
      <c r="Q159" s="9" t="s">
        <v>0</v>
      </c>
      <c r="R159" s="9" t="s">
        <v>0</v>
      </c>
      <c r="S159" s="9" t="s">
        <v>0</v>
      </c>
      <c r="T159" s="9" t="s">
        <v>0</v>
      </c>
      <c r="U159" s="9" t="s">
        <v>0</v>
      </c>
      <c r="V159" s="9" t="s">
        <v>0</v>
      </c>
      <c r="W159" s="9">
        <v>47760</v>
      </c>
      <c r="X159" s="9">
        <v>52000</v>
      </c>
      <c r="Y159" s="9">
        <v>54440</v>
      </c>
      <c r="Z159" s="9">
        <v>64500</v>
      </c>
      <c r="AA159" s="9">
        <v>66500</v>
      </c>
      <c r="AB159" s="9">
        <v>79600</v>
      </c>
      <c r="AC159" s="9">
        <v>90650</v>
      </c>
      <c r="AD159" s="9">
        <v>106556</v>
      </c>
      <c r="AE159" s="9">
        <v>145288.93</v>
      </c>
      <c r="AF159" s="9">
        <v>158297.5</v>
      </c>
      <c r="AG159" s="9">
        <v>187671.6</v>
      </c>
      <c r="AH159" s="9">
        <v>226925.8</v>
      </c>
      <c r="AI159" s="9">
        <v>272425.77</v>
      </c>
      <c r="AJ159" s="9">
        <v>279568.8</v>
      </c>
      <c r="AK159" s="9">
        <v>314380</v>
      </c>
      <c r="AL159" s="9">
        <v>310731</v>
      </c>
      <c r="AM159" s="9">
        <v>318552.00348099996</v>
      </c>
      <c r="AN159" s="9">
        <v>296665</v>
      </c>
      <c r="AO159" s="9">
        <v>326205</v>
      </c>
      <c r="AP159" s="9">
        <v>326791.59999999998</v>
      </c>
      <c r="AQ159" s="9">
        <v>298620.2</v>
      </c>
      <c r="AR159" s="9">
        <v>280894.90000000002</v>
      </c>
      <c r="AS159" s="9">
        <v>295966.56400000001</v>
      </c>
      <c r="AT159" s="9">
        <v>297650.20500000002</v>
      </c>
      <c r="AU159" s="9">
        <v>286341.15300000005</v>
      </c>
      <c r="AV159" s="9">
        <v>281401.93599999999</v>
      </c>
      <c r="AW159" s="9">
        <v>316337.71400000004</v>
      </c>
      <c r="AX159" s="9">
        <v>362798.27799999993</v>
      </c>
      <c r="AY159" s="9">
        <v>402793.24600000004</v>
      </c>
      <c r="AZ159" s="9">
        <v>443719.45799999998</v>
      </c>
      <c r="BA159" s="9">
        <v>511743.87099999993</v>
      </c>
      <c r="BB159" s="9">
        <v>587867.92299999995</v>
      </c>
      <c r="BC159" s="9">
        <v>696015.84199999995</v>
      </c>
      <c r="BD159" s="9">
        <v>804824.80499999993</v>
      </c>
      <c r="BE159" s="9">
        <v>950007.1810000001</v>
      </c>
      <c r="BF159" s="9">
        <v>1179729.541</v>
      </c>
      <c r="BG159" s="9" t="s">
        <v>0</v>
      </c>
      <c r="BH159" s="9" t="s">
        <v>0</v>
      </c>
    </row>
    <row r="160" spans="3:60" x14ac:dyDescent="0.2">
      <c r="C160" s="9" t="s">
        <v>183</v>
      </c>
      <c r="D160" s="9" t="s">
        <v>0</v>
      </c>
      <c r="E160" s="9" t="s">
        <v>0</v>
      </c>
      <c r="F160" s="9" t="s">
        <v>0</v>
      </c>
      <c r="G160" s="9" t="s">
        <v>0</v>
      </c>
      <c r="H160" s="9" t="s">
        <v>0</v>
      </c>
      <c r="I160" s="9" t="s">
        <v>0</v>
      </c>
      <c r="J160" s="9" t="s">
        <v>0</v>
      </c>
      <c r="K160" s="9" t="s">
        <v>0</v>
      </c>
      <c r="L160" s="9" t="s">
        <v>0</v>
      </c>
      <c r="M160" s="9" t="s">
        <v>0</v>
      </c>
      <c r="N160" s="9" t="s">
        <v>0</v>
      </c>
      <c r="O160" s="9" t="s">
        <v>0</v>
      </c>
      <c r="P160" s="9" t="s">
        <v>0</v>
      </c>
      <c r="Q160" s="9" t="s">
        <v>0</v>
      </c>
      <c r="R160" s="9" t="s">
        <v>0</v>
      </c>
      <c r="S160" s="9" t="s">
        <v>0</v>
      </c>
      <c r="T160" s="9" t="s">
        <v>0</v>
      </c>
      <c r="U160" s="9" t="s">
        <v>0</v>
      </c>
      <c r="V160" s="9" t="s">
        <v>0</v>
      </c>
      <c r="W160" s="9">
        <v>592785.45095891831</v>
      </c>
      <c r="X160" s="9">
        <v>513587.18100453779</v>
      </c>
      <c r="Y160" s="9">
        <v>401121.65260827093</v>
      </c>
      <c r="Z160" s="9">
        <v>391118.73101297504</v>
      </c>
      <c r="AA160" s="9">
        <v>332496.35581528046</v>
      </c>
      <c r="AB160" s="9">
        <v>333075.65955697017</v>
      </c>
      <c r="AC160" s="9">
        <v>299301.32877533021</v>
      </c>
      <c r="AD160" s="9">
        <v>288148.49725719547</v>
      </c>
      <c r="AE160" s="9">
        <v>327511.24960855598</v>
      </c>
      <c r="AF160" s="9">
        <v>314047.70542090951</v>
      </c>
      <c r="AG160" s="9">
        <v>344104.72172852961</v>
      </c>
      <c r="AH160" s="9">
        <v>379315.68184504454</v>
      </c>
      <c r="AI160" s="9">
        <v>409773.01527002355</v>
      </c>
      <c r="AJ160" s="9">
        <v>388119.12625628198</v>
      </c>
      <c r="AK160" s="9">
        <v>413090.78187675099</v>
      </c>
      <c r="AL160" s="9">
        <v>388085.78270933754</v>
      </c>
      <c r="AM160" s="9">
        <v>389155.60427501606</v>
      </c>
      <c r="AN160" s="9">
        <v>350347.54911769117</v>
      </c>
      <c r="AO160" s="9">
        <v>365582.1407744367</v>
      </c>
      <c r="AP160" s="9">
        <v>348075.41433795716</v>
      </c>
      <c r="AQ160" s="9">
        <v>305845.75582232018</v>
      </c>
      <c r="AR160" s="9">
        <v>280894.90000000002</v>
      </c>
      <c r="AS160" s="9">
        <v>289419.92169824732</v>
      </c>
      <c r="AT160" s="9">
        <v>281928.89486943238</v>
      </c>
      <c r="AU160" s="9">
        <v>263696.76452721504</v>
      </c>
      <c r="AV160" s="9">
        <v>250476.82118388277</v>
      </c>
      <c r="AW160" s="9">
        <v>276151.15776451037</v>
      </c>
      <c r="AX160" s="9">
        <v>313617.38147600583</v>
      </c>
      <c r="AY160" s="9">
        <v>336109.37355641124</v>
      </c>
      <c r="AZ160" s="9">
        <v>354425.5489673792</v>
      </c>
      <c r="BA160" s="9">
        <v>389717.48838877527</v>
      </c>
      <c r="BB160" s="9">
        <v>429359.59965350787</v>
      </c>
      <c r="BC160" s="9">
        <v>493541.08835962828</v>
      </c>
      <c r="BD160" s="9">
        <v>554074.69622739858</v>
      </c>
      <c r="BE160" s="9">
        <v>634975.00009976141</v>
      </c>
      <c r="BF160" s="9">
        <v>765552.47863285709</v>
      </c>
      <c r="BG160" s="9" t="s">
        <v>0</v>
      </c>
      <c r="BH160" s="9" t="s">
        <v>0</v>
      </c>
    </row>
    <row r="161" spans="3:60" x14ac:dyDescent="0.2">
      <c r="C161" s="9" t="s">
        <v>184</v>
      </c>
      <c r="D161" s="9" t="s">
        <v>0</v>
      </c>
      <c r="E161" s="9" t="s">
        <v>0</v>
      </c>
      <c r="F161" s="9" t="s">
        <v>0</v>
      </c>
      <c r="G161" s="9" t="s">
        <v>0</v>
      </c>
      <c r="H161" s="9" t="s">
        <v>0</v>
      </c>
      <c r="I161" s="9" t="s">
        <v>0</v>
      </c>
      <c r="J161" s="9" t="s">
        <v>0</v>
      </c>
      <c r="K161" s="9" t="s">
        <v>0</v>
      </c>
      <c r="L161" s="9" t="s">
        <v>0</v>
      </c>
      <c r="M161" s="9" t="s">
        <v>0</v>
      </c>
      <c r="N161" s="9" t="s">
        <v>0</v>
      </c>
      <c r="O161" s="9" t="s">
        <v>0</v>
      </c>
      <c r="P161" s="9" t="s">
        <v>0</v>
      </c>
      <c r="Q161" s="9" t="s">
        <v>0</v>
      </c>
      <c r="R161" s="9" t="s">
        <v>0</v>
      </c>
      <c r="S161" s="9" t="s">
        <v>0</v>
      </c>
      <c r="T161" s="9" t="s">
        <v>0</v>
      </c>
      <c r="U161" s="9" t="s">
        <v>0</v>
      </c>
      <c r="V161" s="9" t="s">
        <v>0</v>
      </c>
      <c r="W161" s="9">
        <v>808.58700436799506</v>
      </c>
      <c r="X161" s="9">
        <v>822.7067050596462</v>
      </c>
      <c r="Y161" s="9">
        <v>728.4404897303807</v>
      </c>
      <c r="Z161" s="9">
        <v>816.57973363042493</v>
      </c>
      <c r="AA161" s="9">
        <v>723.35287655140155</v>
      </c>
      <c r="AB161" s="9">
        <v>756.94180296690763</v>
      </c>
      <c r="AC161" s="9">
        <v>721.27051821675514</v>
      </c>
      <c r="AD161" s="9">
        <v>698.05498961656633</v>
      </c>
      <c r="AE161" s="9">
        <v>777.82380118743606</v>
      </c>
      <c r="AF161" s="9">
        <v>738.32100446824199</v>
      </c>
      <c r="AG161" s="9">
        <v>791.37577694753452</v>
      </c>
      <c r="AH161" s="9">
        <v>804.19095680401449</v>
      </c>
      <c r="AI161" s="9">
        <v>950.90847848092437</v>
      </c>
      <c r="AJ161" s="9">
        <v>1084.0748079585244</v>
      </c>
      <c r="AK161" s="9">
        <v>1401.5612531040049</v>
      </c>
      <c r="AL161" s="9">
        <v>1532.6122340268118</v>
      </c>
      <c r="AM161" s="9">
        <v>1596.087860594339</v>
      </c>
      <c r="AN161" s="9">
        <v>1410.0717714720283</v>
      </c>
      <c r="AO161" s="9">
        <v>1776.4641172818663</v>
      </c>
      <c r="AP161" s="9">
        <v>1898.7037585772136</v>
      </c>
      <c r="AQ161" s="9">
        <v>1475.8337451813779</v>
      </c>
      <c r="AR161" s="9">
        <v>1350.8264283962433</v>
      </c>
      <c r="AS161" s="9">
        <v>1472.0676630772675</v>
      </c>
      <c r="AT161" s="9">
        <v>1322.2727393882856</v>
      </c>
      <c r="AU161" s="9">
        <v>1280.0516462147123</v>
      </c>
      <c r="AV161" s="9">
        <v>1209.8018902128799</v>
      </c>
      <c r="AW161" s="9">
        <v>1132.4772949799972</v>
      </c>
      <c r="AX161" s="9">
        <v>1288.6970103129415</v>
      </c>
      <c r="AY161" s="9">
        <v>1467.7271201263229</v>
      </c>
      <c r="AZ161" s="9">
        <v>1668.8571890644978</v>
      </c>
      <c r="BA161" s="9">
        <v>1938.4405340685951</v>
      </c>
      <c r="BB161" s="9">
        <v>2244.6727337545558</v>
      </c>
      <c r="BC161" s="9">
        <v>2660.9595425218254</v>
      </c>
      <c r="BD161" s="9">
        <v>3085.0878693701529</v>
      </c>
      <c r="BE161" s="9">
        <v>3635.6013235444138</v>
      </c>
      <c r="BF161" s="9">
        <v>4507.2847837970439</v>
      </c>
      <c r="BG161" s="9" t="s">
        <v>0</v>
      </c>
      <c r="BH161" s="9" t="s">
        <v>0</v>
      </c>
    </row>
    <row r="162" spans="3:60" x14ac:dyDescent="0.2">
      <c r="C162" s="9" t="s">
        <v>185</v>
      </c>
      <c r="D162" s="9" t="s">
        <v>0</v>
      </c>
      <c r="E162" s="9" t="s">
        <v>0</v>
      </c>
      <c r="F162" s="9" t="s">
        <v>0</v>
      </c>
      <c r="G162" s="9" t="s">
        <v>0</v>
      </c>
      <c r="H162" s="9" t="s">
        <v>0</v>
      </c>
      <c r="I162" s="9" t="s">
        <v>0</v>
      </c>
      <c r="J162" s="9" t="s">
        <v>0</v>
      </c>
      <c r="K162" s="9" t="s">
        <v>0</v>
      </c>
      <c r="L162" s="9" t="s">
        <v>0</v>
      </c>
      <c r="M162" s="9" t="s">
        <v>0</v>
      </c>
      <c r="N162" s="9" t="s">
        <v>0</v>
      </c>
      <c r="O162" s="9" t="s">
        <v>0</v>
      </c>
      <c r="P162" s="9" t="s">
        <v>0</v>
      </c>
      <c r="Q162" s="9" t="s">
        <v>0</v>
      </c>
      <c r="R162" s="9" t="s">
        <v>0</v>
      </c>
      <c r="S162" s="9" t="s">
        <v>0</v>
      </c>
      <c r="T162" s="9" t="s">
        <v>0</v>
      </c>
      <c r="U162" s="9" t="s">
        <v>0</v>
      </c>
      <c r="V162" s="9" t="s">
        <v>0</v>
      </c>
      <c r="W162" s="9">
        <v>2850.7112572143246</v>
      </c>
      <c r="X162" s="9">
        <v>2469.8459722353614</v>
      </c>
      <c r="Y162" s="9">
        <v>1928.9981033661672</v>
      </c>
      <c r="Z162" s="9">
        <v>1880.893951770317</v>
      </c>
      <c r="AA162" s="9">
        <v>1598.9783537569451</v>
      </c>
      <c r="AB162" s="9">
        <v>1601.7642313372903</v>
      </c>
      <c r="AC162" s="9">
        <v>1439.3431314125996</v>
      </c>
      <c r="AD162" s="9">
        <v>1385.7090513130784</v>
      </c>
      <c r="AE162" s="9">
        <v>1575.0049273529571</v>
      </c>
      <c r="AF162" s="9">
        <v>1510.2586065455894</v>
      </c>
      <c r="AG162" s="9">
        <v>1654.8031033914563</v>
      </c>
      <c r="AH162" s="9">
        <v>1824.1329683857814</v>
      </c>
      <c r="AI162" s="9">
        <v>1970.6025943168249</v>
      </c>
      <c r="AJ162" s="9">
        <v>1866.4688220150808</v>
      </c>
      <c r="AK162" s="9">
        <v>1986.5577676418584</v>
      </c>
      <c r="AL162" s="9">
        <v>1866.3084725590065</v>
      </c>
      <c r="AM162" s="9">
        <v>1871.4532553392805</v>
      </c>
      <c r="AN162" s="9">
        <v>1684.8249237420407</v>
      </c>
      <c r="AO162" s="9">
        <v>1758.0882298246956</v>
      </c>
      <c r="AP162" s="9">
        <v>1673.8982044981419</v>
      </c>
      <c r="AQ162" s="9">
        <v>1470.8153475823672</v>
      </c>
      <c r="AR162" s="9">
        <v>1350.8264283962433</v>
      </c>
      <c r="AS162" s="9">
        <v>1391.8233443695979</v>
      </c>
      <c r="AT162" s="9">
        <v>1355.7989202302188</v>
      </c>
      <c r="AU162" s="9">
        <v>1268.1204201498249</v>
      </c>
      <c r="AV162" s="9">
        <v>1204.5455782780991</v>
      </c>
      <c r="AW162" s="9">
        <v>1328.0137237825286</v>
      </c>
      <c r="AX162" s="9">
        <v>1508.1891743218373</v>
      </c>
      <c r="AY162" s="9">
        <v>1616.3533927875005</v>
      </c>
      <c r="AZ162" s="9">
        <v>1704.4360664575349</v>
      </c>
      <c r="BA162" s="9">
        <v>1874.1553617518996</v>
      </c>
      <c r="BB162" s="9">
        <v>2064.794677644873</v>
      </c>
      <c r="BC162" s="9">
        <v>2373.4441090088544</v>
      </c>
      <c r="BD162" s="9">
        <v>2664.5508443534936</v>
      </c>
      <c r="BE162" s="9">
        <v>3053.6012277391465</v>
      </c>
      <c r="BF162" s="9">
        <v>3681.5496488598178</v>
      </c>
      <c r="BG162" s="9" t="s">
        <v>0</v>
      </c>
      <c r="BH162" s="9" t="s">
        <v>0</v>
      </c>
    </row>
    <row r="163" spans="3:60" x14ac:dyDescent="0.2">
      <c r="C163" s="9" t="s">
        <v>187</v>
      </c>
      <c r="D163" s="9" t="s">
        <v>0</v>
      </c>
      <c r="E163" s="9" t="s">
        <v>0</v>
      </c>
      <c r="F163" s="9" t="s">
        <v>0</v>
      </c>
      <c r="G163" s="9" t="s">
        <v>0</v>
      </c>
      <c r="H163" s="9" t="s">
        <v>0</v>
      </c>
      <c r="I163" s="9" t="s">
        <v>0</v>
      </c>
      <c r="J163" s="9" t="s">
        <v>0</v>
      </c>
      <c r="K163" s="9" t="s">
        <v>0</v>
      </c>
      <c r="L163" s="9" t="s">
        <v>0</v>
      </c>
      <c r="M163" s="9" t="s">
        <v>0</v>
      </c>
      <c r="N163" s="9" t="s">
        <v>0</v>
      </c>
      <c r="O163" s="9" t="s">
        <v>0</v>
      </c>
      <c r="P163" s="9" t="s">
        <v>0</v>
      </c>
      <c r="Q163" s="9" t="s">
        <v>0</v>
      </c>
      <c r="R163" s="9" t="s">
        <v>0</v>
      </c>
      <c r="S163" s="9" t="s">
        <v>0</v>
      </c>
      <c r="T163" s="9" t="s">
        <v>0</v>
      </c>
      <c r="U163" s="9" t="s">
        <v>0</v>
      </c>
      <c r="V163" s="9" t="s">
        <v>0</v>
      </c>
      <c r="W163" s="9">
        <v>2.6669644851463024</v>
      </c>
      <c r="X163" s="9">
        <v>2.394371385420119</v>
      </c>
      <c r="Y163" s="9">
        <v>2.0963216111887779</v>
      </c>
      <c r="Z163" s="9">
        <v>2.1086579322197547</v>
      </c>
      <c r="AA163" s="9">
        <v>1.8029913823469239</v>
      </c>
      <c r="AB163" s="9">
        <v>1.7544270327280789</v>
      </c>
      <c r="AC163" s="9">
        <v>1.5533876102215474</v>
      </c>
      <c r="AD163" s="9">
        <v>1.4960552977171944</v>
      </c>
      <c r="AE163" s="9">
        <v>1.6447874773796185</v>
      </c>
      <c r="AF163" s="9">
        <v>1.5138710264800594</v>
      </c>
      <c r="AG163" s="9">
        <v>1.6094557355421002</v>
      </c>
      <c r="AH163" s="9">
        <v>1.6998093044278257</v>
      </c>
      <c r="AI163" s="9">
        <v>1.7668033107436514</v>
      </c>
      <c r="AJ163" s="9">
        <v>1.6010399903789436</v>
      </c>
      <c r="AK163" s="9">
        <v>1.6426215943868925</v>
      </c>
      <c r="AL163" s="9">
        <v>1.4727238188909577</v>
      </c>
      <c r="AM163" s="9">
        <v>1.4133332612259124</v>
      </c>
      <c r="AN163" s="9">
        <v>1.2230099595757209</v>
      </c>
      <c r="AO163" s="9">
        <v>1.2702581555690367</v>
      </c>
      <c r="AP163" s="9">
        <v>1.201721138369537</v>
      </c>
      <c r="AQ163" s="9">
        <v>1.1300839600125687</v>
      </c>
      <c r="AR163" s="9">
        <v>1.031768732387941</v>
      </c>
      <c r="AS163" s="9">
        <v>1.0456357968351671</v>
      </c>
      <c r="AT163" s="9">
        <v>1.0341876346197627</v>
      </c>
      <c r="AU163" s="9">
        <v>0.94663755753021628</v>
      </c>
      <c r="AV163" s="9">
        <v>0.86363525208400416</v>
      </c>
      <c r="AW163" s="9">
        <v>0.92015896287090715</v>
      </c>
      <c r="AX163" s="9">
        <v>1.022710649371912</v>
      </c>
      <c r="AY163" s="9">
        <v>1.0501682383127193</v>
      </c>
      <c r="AZ163" s="9">
        <v>1.0582297204348459</v>
      </c>
      <c r="BA163" s="9">
        <v>1.120210679538677</v>
      </c>
      <c r="BB163" s="9">
        <v>1.1946374929304386</v>
      </c>
      <c r="BC163" s="9">
        <v>1.3410294507403022</v>
      </c>
      <c r="BD163" s="9">
        <v>1.4731006774229323</v>
      </c>
      <c r="BE163" s="9">
        <v>1.6518470839994792</v>
      </c>
      <c r="BF163" s="9">
        <v>1.9512110759268912</v>
      </c>
      <c r="BG163" s="9" t="s">
        <v>0</v>
      </c>
      <c r="BH163" s="9" t="s">
        <v>0</v>
      </c>
    </row>
    <row r="164" spans="3:60" x14ac:dyDescent="0.2">
      <c r="C164" s="9" t="s">
        <v>186</v>
      </c>
      <c r="D164" s="9" t="s">
        <v>0</v>
      </c>
      <c r="E164" s="9" t="s">
        <v>0</v>
      </c>
      <c r="F164" s="9" t="s">
        <v>0</v>
      </c>
      <c r="G164" s="9" t="s">
        <v>0</v>
      </c>
      <c r="H164" s="9" t="s">
        <v>0</v>
      </c>
      <c r="I164" s="9" t="s">
        <v>0</v>
      </c>
      <c r="J164" s="9" t="s">
        <v>0</v>
      </c>
      <c r="K164" s="9" t="s">
        <v>0</v>
      </c>
      <c r="L164" s="9" t="s">
        <v>0</v>
      </c>
      <c r="M164" s="9" t="s">
        <v>0</v>
      </c>
      <c r="N164" s="9" t="s">
        <v>0</v>
      </c>
      <c r="O164" s="9" t="s">
        <v>0</v>
      </c>
      <c r="P164" s="9" t="s">
        <v>0</v>
      </c>
      <c r="Q164" s="9" t="s">
        <v>0</v>
      </c>
      <c r="R164" s="9" t="s">
        <v>0</v>
      </c>
      <c r="S164" s="9" t="s">
        <v>0</v>
      </c>
      <c r="T164" s="9" t="s">
        <v>0</v>
      </c>
      <c r="U164" s="9" t="s">
        <v>0</v>
      </c>
      <c r="V164" s="9" t="s">
        <v>0</v>
      </c>
      <c r="W164" s="9" t="s">
        <v>0</v>
      </c>
      <c r="X164" s="9">
        <v>-13.36035994578908</v>
      </c>
      <c r="Y164" s="9">
        <v>-21.898040402077946</v>
      </c>
      <c r="Z164" s="9">
        <v>-2.4937376305299019</v>
      </c>
      <c r="AA164" s="9">
        <v>-14.988383462450393</v>
      </c>
      <c r="AB164" s="9">
        <v>0.17422859876743413</v>
      </c>
      <c r="AC164" s="9">
        <v>-10.140137777273727</v>
      </c>
      <c r="AD164" s="9">
        <v>-3.7262886749515833</v>
      </c>
      <c r="AE164" s="9">
        <v>13.660578738408669</v>
      </c>
      <c r="AF164" s="9">
        <v>-4.1108646508290043</v>
      </c>
      <c r="AG164" s="9">
        <v>9.5708441070554873</v>
      </c>
      <c r="AH164" s="9">
        <v>10.232629165807694</v>
      </c>
      <c r="AI164" s="9">
        <v>8.0295476519268263</v>
      </c>
      <c r="AJ164" s="9">
        <v>-5.2843618800697651</v>
      </c>
      <c r="AK164" s="9">
        <v>6.4340183029217179</v>
      </c>
      <c r="AL164" s="9">
        <v>-6.0531486696001613</v>
      </c>
      <c r="AM164" s="9">
        <v>0.27566626074517764</v>
      </c>
      <c r="AN164" s="9">
        <v>-9.9723747341691205</v>
      </c>
      <c r="AO164" s="9">
        <v>4.3484225007744515</v>
      </c>
      <c r="AP164" s="9">
        <v>-4.7887258385745817</v>
      </c>
      <c r="AQ164" s="9">
        <v>-12.13233017217209</v>
      </c>
      <c r="AR164" s="9">
        <v>-8.1579866149312341</v>
      </c>
      <c r="AS164" s="9">
        <v>3.0349506873379672</v>
      </c>
      <c r="AT164" s="9">
        <v>-2.588289978402103</v>
      </c>
      <c r="AU164" s="9">
        <v>-6.4669250559298064</v>
      </c>
      <c r="AV164" s="9">
        <v>-5.0133126839968849</v>
      </c>
      <c r="AW164" s="9">
        <v>10.25018461160494</v>
      </c>
      <c r="AX164" s="9">
        <v>13.567288297753578</v>
      </c>
      <c r="AY164" s="9">
        <v>7.1717938510133861</v>
      </c>
      <c r="AZ164" s="9">
        <v>5.4494687896271543</v>
      </c>
      <c r="BA164" s="9">
        <v>9.9575043402540651</v>
      </c>
      <c r="BB164" s="9">
        <v>10.172012405352039</v>
      </c>
      <c r="BC164" s="9">
        <v>14.948189992238369</v>
      </c>
      <c r="BD164" s="9">
        <v>12.265160752666926</v>
      </c>
      <c r="BE164" s="9">
        <v>14.600974277150613</v>
      </c>
      <c r="BF164" s="9">
        <v>20.564192056786567</v>
      </c>
      <c r="BG164" s="9" t="s">
        <v>0</v>
      </c>
      <c r="BH164" s="9" t="s">
        <v>0</v>
      </c>
    </row>
    <row r="165" spans="3:60" x14ac:dyDescent="0.2">
      <c r="C165" s="9" t="s">
        <v>188</v>
      </c>
      <c r="D165" s="9" t="s">
        <v>0</v>
      </c>
      <c r="E165" s="9" t="s">
        <v>0</v>
      </c>
      <c r="F165" s="9" t="s">
        <v>0</v>
      </c>
      <c r="G165" s="9" t="s">
        <v>0</v>
      </c>
      <c r="H165" s="9" t="s">
        <v>0</v>
      </c>
      <c r="I165" s="9" t="s">
        <v>0</v>
      </c>
      <c r="J165" s="9" t="s">
        <v>0</v>
      </c>
      <c r="K165" s="9" t="s">
        <v>0</v>
      </c>
      <c r="L165" s="9" t="s">
        <v>0</v>
      </c>
      <c r="M165" s="9" t="s">
        <v>0</v>
      </c>
      <c r="N165" s="9">
        <v>92110.152959516607</v>
      </c>
      <c r="O165" s="9">
        <v>94750.71724155829</v>
      </c>
      <c r="P165" s="9">
        <v>97442.666878832897</v>
      </c>
      <c r="Q165" s="9">
        <v>98147.149011244153</v>
      </c>
      <c r="R165" s="9">
        <v>100755.94577432406</v>
      </c>
      <c r="S165" s="9">
        <v>100500.96670199976</v>
      </c>
      <c r="T165" s="9">
        <v>102043.60094273071</v>
      </c>
      <c r="U165" s="9">
        <v>106177.62581011315</v>
      </c>
      <c r="V165" s="9">
        <v>106108.32979275829</v>
      </c>
      <c r="W165" s="9">
        <v>106889.73449370633</v>
      </c>
      <c r="X165" s="9">
        <v>103152.16708965137</v>
      </c>
      <c r="Y165" s="9">
        <v>92018.232940520742</v>
      </c>
      <c r="Z165" s="9">
        <v>89198.628332776861</v>
      </c>
      <c r="AA165" s="9">
        <v>88684.747437648955</v>
      </c>
      <c r="AB165" s="9">
        <v>91298.424012915333</v>
      </c>
      <c r="AC165" s="9">
        <v>92658.337297238875</v>
      </c>
      <c r="AD165" s="9">
        <v>92624.186647880502</v>
      </c>
      <c r="AE165" s="9">
        <v>95757.351573600565</v>
      </c>
      <c r="AF165" s="9">
        <v>99761.378620022253</v>
      </c>
      <c r="AG165" s="9">
        <v>102817.55918152556</v>
      </c>
      <c r="AH165" s="9">
        <v>107313.97714050073</v>
      </c>
      <c r="AI165" s="9">
        <v>111534.91632791849</v>
      </c>
      <c r="AJ165" s="9">
        <v>116578.52603502513</v>
      </c>
      <c r="AK165" s="9">
        <v>120938.24739856411</v>
      </c>
      <c r="AL165" s="9">
        <v>126724.94656631818</v>
      </c>
      <c r="AM165" s="9">
        <v>132414.15218063991</v>
      </c>
      <c r="AN165" s="9">
        <v>137760.52357958962</v>
      </c>
      <c r="AO165" s="9">
        <v>138404.01040661897</v>
      </c>
      <c r="AP165" s="9">
        <v>139291.73341905611</v>
      </c>
      <c r="AQ165" s="9">
        <v>130150.97989409644</v>
      </c>
      <c r="AR165" s="9">
        <v>130923.37323208763</v>
      </c>
      <c r="AS165" s="9">
        <v>133107.8515657401</v>
      </c>
      <c r="AT165" s="9">
        <v>131097.96277236499</v>
      </c>
      <c r="AU165" s="9">
        <v>133960.50157341734</v>
      </c>
      <c r="AV165" s="9">
        <v>139473.87804880098</v>
      </c>
      <c r="AW165" s="9">
        <v>144324.3806090971</v>
      </c>
      <c r="AX165" s="9">
        <v>147469.78289979452</v>
      </c>
      <c r="AY165" s="9">
        <v>153913.75722659996</v>
      </c>
      <c r="AZ165" s="9">
        <v>161064.84570827882</v>
      </c>
      <c r="BA165" s="9">
        <v>167303.82918003519</v>
      </c>
      <c r="BB165" s="9">
        <v>172838.59663402528</v>
      </c>
      <c r="BC165" s="9">
        <v>176986.72521312771</v>
      </c>
      <c r="BD165" s="9">
        <v>180880.43031891785</v>
      </c>
      <c r="BE165" s="9">
        <v>184859.80072354624</v>
      </c>
      <c r="BF165" s="9">
        <v>188680.2352795664</v>
      </c>
      <c r="BG165" s="9" t="s">
        <v>0</v>
      </c>
      <c r="BH165" s="9" t="s">
        <v>0</v>
      </c>
    </row>
    <row r="166" spans="3:60" x14ac:dyDescent="0.2">
      <c r="C166" s="9" t="s">
        <v>189</v>
      </c>
      <c r="D166" s="9" t="s">
        <v>0</v>
      </c>
      <c r="E166" s="9" t="s">
        <v>0</v>
      </c>
      <c r="F166" s="9" t="s">
        <v>0</v>
      </c>
      <c r="G166" s="9" t="s">
        <v>0</v>
      </c>
      <c r="H166" s="9" t="s">
        <v>0</v>
      </c>
      <c r="I166" s="9" t="s">
        <v>0</v>
      </c>
      <c r="J166" s="9" t="s">
        <v>0</v>
      </c>
      <c r="K166" s="9" t="s">
        <v>0</v>
      </c>
      <c r="L166" s="9" t="s">
        <v>0</v>
      </c>
      <c r="M166" s="9" t="s">
        <v>0</v>
      </c>
      <c r="N166" s="9">
        <v>8599.4868660366883</v>
      </c>
      <c r="O166" s="9">
        <v>8845.4127841954341</v>
      </c>
      <c r="P166" s="9">
        <v>9102.0828831845301</v>
      </c>
      <c r="Q166" s="9">
        <v>9181.6725509264725</v>
      </c>
      <c r="R166" s="9">
        <v>9444.6052246745148</v>
      </c>
      <c r="S166" s="9">
        <v>9437.8510062201658</v>
      </c>
      <c r="T166" s="9">
        <v>9599.0768639115213</v>
      </c>
      <c r="U166" s="9">
        <v>10004.731653218822</v>
      </c>
      <c r="V166" s="9">
        <v>10013.538429552953</v>
      </c>
      <c r="W166" s="9">
        <v>10197.729446258418</v>
      </c>
      <c r="X166" s="9">
        <v>9943.3474464835872</v>
      </c>
      <c r="Y166" s="9">
        <v>8870.5952667901311</v>
      </c>
      <c r="Z166" s="9">
        <v>8602.1501590869539</v>
      </c>
      <c r="AA166" s="9">
        <v>8562.3510020348458</v>
      </c>
      <c r="AB166" s="9">
        <v>8826.7708120735806</v>
      </c>
      <c r="AC166" s="9">
        <v>8970.7281704642119</v>
      </c>
      <c r="AD166" s="9">
        <v>8982.838592987624</v>
      </c>
      <c r="AE166" s="9">
        <v>9305.4255720867368</v>
      </c>
      <c r="AF166" s="9">
        <v>9717.1088903131476</v>
      </c>
      <c r="AG166" s="9">
        <v>10043.199793458536</v>
      </c>
      <c r="AH166" s="9">
        <v>10509.674069243831</v>
      </c>
      <c r="AI166" s="9">
        <v>10948.130971284874</v>
      </c>
      <c r="AJ166" s="9">
        <v>11475.836653508546</v>
      </c>
      <c r="AK166" s="9">
        <v>11939.150655287038</v>
      </c>
      <c r="AL166" s="9">
        <v>12538.153358655169</v>
      </c>
      <c r="AM166" s="9">
        <v>13127.123913709278</v>
      </c>
      <c r="AN166" s="9">
        <v>13678.429407279211</v>
      </c>
      <c r="AO166" s="9">
        <v>13763.627526320081</v>
      </c>
      <c r="AP166" s="9">
        <v>13876.182974363113</v>
      </c>
      <c r="AQ166" s="9">
        <v>12985.685411951574</v>
      </c>
      <c r="AR166" s="9">
        <v>13092.307210902178</v>
      </c>
      <c r="AS166" s="9">
        <v>13348.525442557753</v>
      </c>
      <c r="AT166" s="9">
        <v>13215.038198441247</v>
      </c>
      <c r="AU166" s="9">
        <v>13540.825960344533</v>
      </c>
      <c r="AV166" s="9">
        <v>14136.150651763221</v>
      </c>
      <c r="AW166" s="9">
        <v>14662.599822848937</v>
      </c>
      <c r="AX166" s="9">
        <v>15026.435428141398</v>
      </c>
      <c r="AY166" s="9">
        <v>15730.984072304951</v>
      </c>
      <c r="AZ166" s="9">
        <v>16479.916713756709</v>
      </c>
      <c r="BA166" s="9">
        <v>17133.733206624718</v>
      </c>
      <c r="BB166" s="9">
        <v>17714.074553206665</v>
      </c>
      <c r="BC166" s="9">
        <v>18199.257552101986</v>
      </c>
      <c r="BD166" s="9">
        <v>18661.414512182771</v>
      </c>
      <c r="BE166" s="9">
        <v>19137.511954910871</v>
      </c>
      <c r="BF166" s="9">
        <v>19581.974753128623</v>
      </c>
      <c r="BG166" s="9" t="s">
        <v>0</v>
      </c>
      <c r="BH166" s="9" t="s">
        <v>0</v>
      </c>
    </row>
    <row r="167" spans="3:60" x14ac:dyDescent="0.2">
      <c r="C167" s="9" t="s">
        <v>190</v>
      </c>
      <c r="D167" s="9" t="s">
        <v>0</v>
      </c>
      <c r="E167" s="9" t="s">
        <v>0</v>
      </c>
      <c r="F167" s="9" t="s">
        <v>0</v>
      </c>
      <c r="G167" s="9" t="s">
        <v>0</v>
      </c>
      <c r="H167" s="9" t="s">
        <v>0</v>
      </c>
      <c r="I167" s="9" t="s">
        <v>0</v>
      </c>
      <c r="J167" s="9" t="s">
        <v>0</v>
      </c>
      <c r="K167" s="9" t="s">
        <v>0</v>
      </c>
      <c r="L167" s="9" t="s">
        <v>0</v>
      </c>
      <c r="M167" s="9" t="s">
        <v>0</v>
      </c>
      <c r="N167" s="9" t="s">
        <v>0</v>
      </c>
      <c r="O167" s="9" t="s">
        <v>0</v>
      </c>
      <c r="P167" s="9" t="s">
        <v>0</v>
      </c>
      <c r="Q167" s="9" t="s">
        <v>0</v>
      </c>
      <c r="R167" s="9" t="s">
        <v>0</v>
      </c>
      <c r="S167" s="9" t="s">
        <v>0</v>
      </c>
      <c r="T167" s="9" t="s">
        <v>0</v>
      </c>
      <c r="U167" s="9" t="s">
        <v>0</v>
      </c>
      <c r="V167" s="9" t="s">
        <v>0</v>
      </c>
      <c r="W167" s="9">
        <v>271.96982262301867</v>
      </c>
      <c r="X167" s="9">
        <v>238.08066601150509</v>
      </c>
      <c r="Y167" s="9">
        <v>185.95620561881034</v>
      </c>
      <c r="Z167" s="9">
        <v>181.38992167104129</v>
      </c>
      <c r="AA167" s="9">
        <v>154.37845069298376</v>
      </c>
      <c r="AB167" s="9">
        <v>154.85925324397067</v>
      </c>
      <c r="AC167" s="9">
        <v>139.35017994664514</v>
      </c>
      <c r="AD167" s="9">
        <v>134.38823265577599</v>
      </c>
      <c r="AE167" s="9">
        <v>153.05447452656335</v>
      </c>
      <c r="AF167" s="9">
        <v>147.10449610196875</v>
      </c>
      <c r="AG167" s="9">
        <v>161.64085510777076</v>
      </c>
      <c r="AH167" s="9">
        <v>178.6444176940451</v>
      </c>
      <c r="AI167" s="9">
        <v>193.43194046521222</v>
      </c>
      <c r="AJ167" s="9">
        <v>183.7327340532365</v>
      </c>
      <c r="AK167" s="9">
        <v>196.11506685012907</v>
      </c>
      <c r="AL167" s="9">
        <v>184.65237096199129</v>
      </c>
      <c r="AM167" s="9">
        <v>185.53000851479402</v>
      </c>
      <c r="AN167" s="9">
        <v>167.28855396455899</v>
      </c>
      <c r="AO167" s="9">
        <v>174.83360115522572</v>
      </c>
      <c r="AP167" s="9">
        <v>166.7530240017563</v>
      </c>
      <c r="AQ167" s="9">
        <v>146.7491479381568</v>
      </c>
      <c r="AR167" s="9">
        <v>135.08233215026038</v>
      </c>
      <c r="AS167" s="9">
        <v>139.57696037703377</v>
      </c>
      <c r="AT167" s="9">
        <v>136.66829095855763</v>
      </c>
      <c r="AU167" s="9">
        <v>128.18254414042295</v>
      </c>
      <c r="AV167" s="9">
        <v>122.08478031632993</v>
      </c>
      <c r="AW167" s="9">
        <v>134.91922645983823</v>
      </c>
      <c r="AX167" s="9">
        <v>153.67695534459594</v>
      </c>
      <c r="AY167" s="9">
        <v>165.2017983013794</v>
      </c>
      <c r="AZ167" s="9">
        <v>174.39537656788306</v>
      </c>
      <c r="BA167" s="9">
        <v>191.93390918427474</v>
      </c>
      <c r="BB167" s="9">
        <v>211.61897613825693</v>
      </c>
      <c r="BC167" s="9">
        <v>244.0574035897663</v>
      </c>
      <c r="BD167" s="9">
        <v>274.90142359566579</v>
      </c>
      <c r="BE167" s="9">
        <v>316.12243317724693</v>
      </c>
      <c r="BF167" s="9">
        <v>382.08566026825326</v>
      </c>
      <c r="BG167" s="9" t="s">
        <v>0</v>
      </c>
      <c r="BH167" s="9" t="s">
        <v>0</v>
      </c>
    </row>
    <row r="168" spans="3:60" x14ac:dyDescent="0.2">
      <c r="C168" s="9" t="s">
        <v>191</v>
      </c>
      <c r="D168" s="9" t="s">
        <v>0</v>
      </c>
      <c r="E168" s="9" t="s">
        <v>0</v>
      </c>
      <c r="F168" s="9" t="s">
        <v>0</v>
      </c>
      <c r="G168" s="9" t="s">
        <v>0</v>
      </c>
      <c r="H168" s="9" t="s">
        <v>0</v>
      </c>
      <c r="I168" s="9" t="s">
        <v>0</v>
      </c>
      <c r="J168" s="9" t="s">
        <v>0</v>
      </c>
      <c r="K168" s="9" t="s">
        <v>0</v>
      </c>
      <c r="L168" s="9" t="s">
        <v>0</v>
      </c>
      <c r="M168" s="9" t="s">
        <v>0</v>
      </c>
      <c r="N168" s="9" t="s">
        <v>0</v>
      </c>
      <c r="O168" s="9" t="s">
        <v>0</v>
      </c>
      <c r="P168" s="9" t="s">
        <v>0</v>
      </c>
      <c r="Q168" s="9" t="s">
        <v>0</v>
      </c>
      <c r="R168" s="9" t="s">
        <v>0</v>
      </c>
      <c r="S168" s="9" t="s">
        <v>0</v>
      </c>
      <c r="T168" s="9" t="s">
        <v>0</v>
      </c>
      <c r="U168" s="9" t="s">
        <v>0</v>
      </c>
      <c r="V168" s="9" t="s">
        <v>0</v>
      </c>
      <c r="W168" s="9" t="s">
        <v>0</v>
      </c>
      <c r="X168" s="9" t="s">
        <v>0</v>
      </c>
      <c r="Y168" s="9" t="s">
        <v>0</v>
      </c>
      <c r="Z168" s="9">
        <v>80800</v>
      </c>
      <c r="AA168" s="9">
        <v>78000</v>
      </c>
      <c r="AB168" s="9">
        <v>74500</v>
      </c>
      <c r="AC168" s="9">
        <v>70500</v>
      </c>
      <c r="AD168" s="9">
        <v>64300</v>
      </c>
      <c r="AE168" s="9">
        <v>49540</v>
      </c>
      <c r="AF168" s="9">
        <v>60770</v>
      </c>
      <c r="AG168" s="9">
        <v>50914</v>
      </c>
      <c r="AH168" s="9">
        <v>50041</v>
      </c>
      <c r="AI168" s="9">
        <v>49488</v>
      </c>
      <c r="AJ168" s="9">
        <v>43608</v>
      </c>
      <c r="AK168" s="9">
        <v>36277</v>
      </c>
      <c r="AL168" s="9">
        <v>26373</v>
      </c>
      <c r="AM168" s="9">
        <v>23561</v>
      </c>
      <c r="AN168" s="9">
        <v>22937</v>
      </c>
      <c r="AO168" s="9">
        <v>20101</v>
      </c>
      <c r="AP168" s="9">
        <v>18545</v>
      </c>
      <c r="AQ168" s="9">
        <v>19404</v>
      </c>
      <c r="AR168" s="9">
        <v>19822</v>
      </c>
      <c r="AS168" s="9">
        <v>19338</v>
      </c>
      <c r="AT168" s="9">
        <v>18651</v>
      </c>
      <c r="AU168" s="9">
        <v>18073</v>
      </c>
      <c r="AV168" s="9">
        <v>17479</v>
      </c>
      <c r="AW168" s="9">
        <v>17392</v>
      </c>
      <c r="AX168" s="9">
        <v>17893</v>
      </c>
      <c r="AY168" s="9">
        <v>18648</v>
      </c>
      <c r="AZ168" s="9">
        <v>19233</v>
      </c>
      <c r="BA168" s="9">
        <v>20294</v>
      </c>
      <c r="BB168" s="9">
        <v>20828</v>
      </c>
      <c r="BC168" s="9">
        <v>21798</v>
      </c>
      <c r="BD168" s="9">
        <v>22584</v>
      </c>
      <c r="BE168" s="9">
        <v>23201</v>
      </c>
      <c r="BF168" s="9" t="s">
        <v>0</v>
      </c>
      <c r="BG168" s="9" t="s">
        <v>0</v>
      </c>
      <c r="BH168" s="9" t="s">
        <v>0</v>
      </c>
    </row>
    <row r="169" spans="3:60" x14ac:dyDescent="0.2">
      <c r="C169" s="9" t="s">
        <v>192</v>
      </c>
      <c r="D169" s="9" t="s">
        <v>0</v>
      </c>
      <c r="E169" s="9" t="s">
        <v>0</v>
      </c>
      <c r="F169" s="9" t="s">
        <v>0</v>
      </c>
      <c r="G169" s="9" t="s">
        <v>0</v>
      </c>
      <c r="H169" s="9" t="s">
        <v>0</v>
      </c>
      <c r="I169" s="9" t="s">
        <v>0</v>
      </c>
      <c r="J169" s="9" t="s">
        <v>0</v>
      </c>
      <c r="K169" s="9" t="s">
        <v>0</v>
      </c>
      <c r="L169" s="9" t="s">
        <v>0</v>
      </c>
      <c r="M169" s="9" t="s">
        <v>0</v>
      </c>
      <c r="N169" s="9" t="s">
        <v>0</v>
      </c>
      <c r="O169" s="9" t="s">
        <v>0</v>
      </c>
      <c r="P169" s="9" t="s">
        <v>0</v>
      </c>
      <c r="Q169" s="9" t="s">
        <v>0</v>
      </c>
      <c r="R169" s="9" t="s">
        <v>0</v>
      </c>
      <c r="S169" s="9" t="s">
        <v>0</v>
      </c>
      <c r="T169" s="9" t="s">
        <v>0</v>
      </c>
      <c r="U169" s="9" t="s">
        <v>0</v>
      </c>
      <c r="V169" s="9" t="s">
        <v>0</v>
      </c>
      <c r="W169" s="9" t="s">
        <v>0</v>
      </c>
      <c r="X169" s="9" t="s">
        <v>0</v>
      </c>
      <c r="Y169" s="9" t="s">
        <v>0</v>
      </c>
      <c r="Z169" s="9" t="s">
        <v>0</v>
      </c>
      <c r="AA169" s="9" t="s">
        <v>0</v>
      </c>
      <c r="AB169" s="9" t="s">
        <v>0</v>
      </c>
      <c r="AC169" s="9" t="s">
        <v>0</v>
      </c>
      <c r="AD169" s="9">
        <v>7.6035136454071095</v>
      </c>
      <c r="AE169" s="9">
        <v>22.772282100226086</v>
      </c>
      <c r="AF169" s="9">
        <v>19.347999810483426</v>
      </c>
      <c r="AG169" s="9">
        <v>21.00581547767483</v>
      </c>
      <c r="AH169" s="9">
        <v>12.362988254310441</v>
      </c>
      <c r="AI169" s="9">
        <v>10.508029560083715</v>
      </c>
      <c r="AJ169" s="9">
        <v>11.118010506482278</v>
      </c>
      <c r="AK169" s="9">
        <v>10.303772504612253</v>
      </c>
      <c r="AL169" s="9">
        <v>11.861063106030619</v>
      </c>
      <c r="AM169" s="9">
        <v>8.4318590705715213</v>
      </c>
      <c r="AN169" s="9">
        <v>8.9955335370147154</v>
      </c>
      <c r="AO169" s="9">
        <v>12.122744899679649</v>
      </c>
      <c r="AP169" s="9">
        <v>14.757723270732786</v>
      </c>
      <c r="AQ169" s="9">
        <v>12.674996534058982</v>
      </c>
      <c r="AR169" s="9">
        <v>12.102711725987191</v>
      </c>
      <c r="AS169" s="9">
        <v>12.287274450366628</v>
      </c>
      <c r="AT169" s="9">
        <v>5.8438367277455763</v>
      </c>
      <c r="AU169" s="9">
        <v>11.084329188267255</v>
      </c>
      <c r="AV169" s="9">
        <v>7.7589931719588465</v>
      </c>
      <c r="AW169" s="9">
        <v>9.7522513550186414</v>
      </c>
      <c r="AX169" s="9">
        <v>13.374801630122404</v>
      </c>
      <c r="AY169" s="9">
        <v>15.335604460458107</v>
      </c>
      <c r="AZ169" s="9">
        <v>15.079212505483591</v>
      </c>
      <c r="BA169" s="9">
        <v>20.424367720468513</v>
      </c>
      <c r="BB169" s="9">
        <v>25.885749850651408</v>
      </c>
      <c r="BC169" s="9">
        <v>33.583468348698887</v>
      </c>
      <c r="BD169" s="9">
        <v>38.868418077646112</v>
      </c>
      <c r="BE169" s="9">
        <v>45.03689430532841</v>
      </c>
      <c r="BF169" s="9">
        <v>49.004979523522842</v>
      </c>
      <c r="BG169" s="9" t="s">
        <v>0</v>
      </c>
      <c r="BH169" s="9" t="s">
        <v>0</v>
      </c>
    </row>
    <row r="170" spans="3:60" x14ac:dyDescent="0.2">
      <c r="C170" s="9" t="s">
        <v>193</v>
      </c>
      <c r="D170" s="9" t="s">
        <v>0</v>
      </c>
      <c r="E170" s="9" t="s">
        <v>0</v>
      </c>
      <c r="F170" s="9" t="s">
        <v>0</v>
      </c>
      <c r="G170" s="9" t="s">
        <v>0</v>
      </c>
      <c r="H170" s="9" t="s">
        <v>0</v>
      </c>
      <c r="I170" s="9" t="s">
        <v>0</v>
      </c>
      <c r="J170" s="9" t="s">
        <v>0</v>
      </c>
      <c r="K170" s="9" t="s">
        <v>0</v>
      </c>
      <c r="L170" s="9" t="s">
        <v>0</v>
      </c>
      <c r="M170" s="9" t="s">
        <v>0</v>
      </c>
      <c r="N170" s="9" t="s">
        <v>0</v>
      </c>
      <c r="O170" s="9" t="s">
        <v>0</v>
      </c>
      <c r="P170" s="9" t="s">
        <v>0</v>
      </c>
      <c r="Q170" s="9" t="s">
        <v>0</v>
      </c>
      <c r="R170" s="9" t="s">
        <v>0</v>
      </c>
      <c r="S170" s="9" t="s">
        <v>0</v>
      </c>
      <c r="T170" s="9" t="s">
        <v>0</v>
      </c>
      <c r="U170" s="9" t="s">
        <v>0</v>
      </c>
      <c r="V170" s="9" t="s">
        <v>0</v>
      </c>
      <c r="W170" s="9" t="s">
        <v>0</v>
      </c>
      <c r="X170" s="9" t="s">
        <v>0</v>
      </c>
      <c r="Y170" s="9" t="s">
        <v>0</v>
      </c>
      <c r="Z170" s="9" t="s">
        <v>0</v>
      </c>
      <c r="AA170" s="9" t="s">
        <v>0</v>
      </c>
      <c r="AB170" s="9" t="s">
        <v>0</v>
      </c>
      <c r="AC170" s="9" t="s">
        <v>0</v>
      </c>
      <c r="AD170" s="9">
        <v>53.199256728856192</v>
      </c>
      <c r="AE170" s="9">
        <v>45.948864101346196</v>
      </c>
      <c r="AF170" s="9">
        <v>45.391114831251286</v>
      </c>
      <c r="AG170" s="9">
        <v>46.684847361028531</v>
      </c>
      <c r="AH170" s="9">
        <v>48.674324382683679</v>
      </c>
      <c r="AI170" s="9">
        <v>47.909149648394745</v>
      </c>
      <c r="AJ170" s="9">
        <v>49.264277564797929</v>
      </c>
      <c r="AK170" s="9">
        <v>48.761371588523446</v>
      </c>
      <c r="AL170" s="9">
        <v>49.423134479662473</v>
      </c>
      <c r="AM170" s="9">
        <v>48.146612899625943</v>
      </c>
      <c r="AN170" s="9">
        <v>51.189556415255602</v>
      </c>
      <c r="AO170" s="9">
        <v>46.362256863015588</v>
      </c>
      <c r="AP170" s="9">
        <v>48.105061452007945</v>
      </c>
      <c r="AQ170" s="9">
        <v>50.425523792429303</v>
      </c>
      <c r="AR170" s="9">
        <v>56.352749729525165</v>
      </c>
      <c r="AS170" s="9">
        <v>50.643423356430219</v>
      </c>
      <c r="AT170" s="9">
        <v>47.689934565978206</v>
      </c>
      <c r="AU170" s="9">
        <v>48.958469829169118</v>
      </c>
      <c r="AV170" s="9">
        <v>49.769520775436312</v>
      </c>
      <c r="AW170" s="9">
        <v>48.211001802965548</v>
      </c>
      <c r="AX170" s="9">
        <v>49.655275651556437</v>
      </c>
      <c r="AY170" s="9">
        <v>42.407587936566337</v>
      </c>
      <c r="AZ170" s="9">
        <v>43.614079912628036</v>
      </c>
      <c r="BA170" s="9">
        <v>45.11132503626996</v>
      </c>
      <c r="BB170" s="9">
        <v>40.809592021233655</v>
      </c>
      <c r="BC170" s="9">
        <v>36.311005834835576</v>
      </c>
      <c r="BD170" s="9">
        <v>32.903323972476223</v>
      </c>
      <c r="BE170" s="9">
        <v>29.09369702964382</v>
      </c>
      <c r="BF170" s="9">
        <v>25.34348175655288</v>
      </c>
      <c r="BG170" s="9" t="s">
        <v>0</v>
      </c>
      <c r="BH170" s="9" t="s">
        <v>0</v>
      </c>
    </row>
    <row r="171" spans="3:60" x14ac:dyDescent="0.2">
      <c r="C171" s="9" t="s">
        <v>194</v>
      </c>
      <c r="D171" s="9" t="s">
        <v>0</v>
      </c>
      <c r="E171" s="9" t="s">
        <v>0</v>
      </c>
      <c r="F171" s="9" t="s">
        <v>0</v>
      </c>
      <c r="G171" s="9" t="s">
        <v>0</v>
      </c>
      <c r="H171" s="9" t="s">
        <v>0</v>
      </c>
      <c r="I171" s="9" t="s">
        <v>0</v>
      </c>
      <c r="J171" s="9" t="s">
        <v>0</v>
      </c>
      <c r="K171" s="9" t="s">
        <v>0</v>
      </c>
      <c r="L171" s="9" t="s">
        <v>0</v>
      </c>
      <c r="M171" s="9" t="s">
        <v>0</v>
      </c>
      <c r="N171" s="9" t="s">
        <v>0</v>
      </c>
      <c r="O171" s="9" t="s">
        <v>0</v>
      </c>
      <c r="P171" s="9" t="s">
        <v>0</v>
      </c>
      <c r="Q171" s="9" t="s">
        <v>0</v>
      </c>
      <c r="R171" s="9" t="s">
        <v>0</v>
      </c>
      <c r="S171" s="9" t="s">
        <v>0</v>
      </c>
      <c r="T171" s="9" t="s">
        <v>0</v>
      </c>
      <c r="U171" s="9" t="s">
        <v>0</v>
      </c>
      <c r="V171" s="9" t="s">
        <v>0</v>
      </c>
      <c r="W171" s="9" t="s">
        <v>0</v>
      </c>
      <c r="X171" s="9" t="s">
        <v>0</v>
      </c>
      <c r="Y171" s="9" t="s">
        <v>0</v>
      </c>
      <c r="Z171" s="9" t="s">
        <v>0</v>
      </c>
      <c r="AA171" s="9" t="s">
        <v>0</v>
      </c>
      <c r="AB171" s="9" t="s">
        <v>0</v>
      </c>
      <c r="AC171" s="9" t="s">
        <v>0</v>
      </c>
      <c r="AD171" s="9">
        <v>3.333458463155524</v>
      </c>
      <c r="AE171" s="9">
        <v>4.2523198429501825</v>
      </c>
      <c r="AF171" s="9">
        <v>2.0481687960959585</v>
      </c>
      <c r="AG171" s="9">
        <v>4.0192495827818382</v>
      </c>
      <c r="AH171" s="9">
        <v>2.8719960445220423</v>
      </c>
      <c r="AI171" s="9">
        <v>5.7190058980768619</v>
      </c>
      <c r="AJ171" s="9">
        <v>6.368734895358708</v>
      </c>
      <c r="AK171" s="9">
        <v>6.6295565875691835</v>
      </c>
      <c r="AL171" s="9">
        <v>6.993508854925965</v>
      </c>
      <c r="AM171" s="9">
        <v>4.616636630846731</v>
      </c>
      <c r="AN171" s="9">
        <v>8.1386498605413848</v>
      </c>
      <c r="AO171" s="9">
        <v>5.2056222314188929</v>
      </c>
      <c r="AP171" s="9">
        <v>2.553309203786144</v>
      </c>
      <c r="AQ171" s="9">
        <v>3.8820548643393846</v>
      </c>
      <c r="AR171" s="9">
        <v>2.073373350673152</v>
      </c>
      <c r="AS171" s="9">
        <v>1.3085988321302404</v>
      </c>
      <c r="AT171" s="9">
        <v>2.1115446569237202</v>
      </c>
      <c r="AU171" s="9">
        <v>2.3161902962652379</v>
      </c>
      <c r="AV171" s="9">
        <v>1.0700143157508339</v>
      </c>
      <c r="AW171" s="9">
        <v>1.2101105339592861</v>
      </c>
      <c r="AX171" s="9">
        <v>1.1311883900397124</v>
      </c>
      <c r="AY171" s="9">
        <v>1.6362280314898823</v>
      </c>
      <c r="AZ171" s="9">
        <v>4.5354332872190604</v>
      </c>
      <c r="BA171" s="9">
        <v>3.6002580673799609</v>
      </c>
      <c r="BB171" s="9">
        <v>3.3582543336013928</v>
      </c>
      <c r="BC171" s="9">
        <v>3.0288247375840625</v>
      </c>
      <c r="BD171" s="9">
        <v>2.9211450559106464</v>
      </c>
      <c r="BE171" s="9">
        <v>2.2508356176309783</v>
      </c>
      <c r="BF171" s="9">
        <v>1.9858873738247773</v>
      </c>
      <c r="BG171" s="9" t="s">
        <v>0</v>
      </c>
      <c r="BH171" s="9" t="s">
        <v>0</v>
      </c>
    </row>
    <row r="172" spans="3:60" x14ac:dyDescent="0.2">
      <c r="C172" s="9" t="s">
        <v>195</v>
      </c>
      <c r="D172" s="9" t="s">
        <v>0</v>
      </c>
      <c r="E172" s="9" t="s">
        <v>0</v>
      </c>
      <c r="F172" s="9" t="s">
        <v>0</v>
      </c>
      <c r="G172" s="9" t="s">
        <v>0</v>
      </c>
      <c r="H172" s="9" t="s">
        <v>0</v>
      </c>
      <c r="I172" s="9" t="s">
        <v>0</v>
      </c>
      <c r="J172" s="9" t="s">
        <v>0</v>
      </c>
      <c r="K172" s="9" t="s">
        <v>0</v>
      </c>
      <c r="L172" s="9" t="s">
        <v>0</v>
      </c>
      <c r="M172" s="9" t="s">
        <v>0</v>
      </c>
      <c r="N172" s="9" t="s">
        <v>0</v>
      </c>
      <c r="O172" s="9" t="s">
        <v>0</v>
      </c>
      <c r="P172" s="9" t="s">
        <v>0</v>
      </c>
      <c r="Q172" s="9" t="s">
        <v>0</v>
      </c>
      <c r="R172" s="9" t="s">
        <v>0</v>
      </c>
      <c r="S172" s="9" t="s">
        <v>0</v>
      </c>
      <c r="T172" s="9" t="s">
        <v>0</v>
      </c>
      <c r="U172" s="9" t="s">
        <v>0</v>
      </c>
      <c r="V172" s="9" t="s">
        <v>0</v>
      </c>
      <c r="W172" s="9" t="s">
        <v>0</v>
      </c>
      <c r="X172" s="9" t="s">
        <v>0</v>
      </c>
      <c r="Y172" s="9" t="s">
        <v>0</v>
      </c>
      <c r="Z172" s="9" t="s">
        <v>0</v>
      </c>
      <c r="AA172" s="9" t="s">
        <v>0</v>
      </c>
      <c r="AB172" s="9" t="s">
        <v>0</v>
      </c>
      <c r="AC172" s="9" t="s">
        <v>0</v>
      </c>
      <c r="AD172" s="9">
        <v>35.86377116258118</v>
      </c>
      <c r="AE172" s="9">
        <v>27.026533955477543</v>
      </c>
      <c r="AF172" s="9">
        <v>33.212716562169334</v>
      </c>
      <c r="AG172" s="9">
        <v>28.290087578514807</v>
      </c>
      <c r="AH172" s="9">
        <v>36.090691318483842</v>
      </c>
      <c r="AI172" s="9">
        <v>35.863814893444676</v>
      </c>
      <c r="AJ172" s="9">
        <v>33.248977033361079</v>
      </c>
      <c r="AK172" s="9">
        <v>34.305299319295123</v>
      </c>
      <c r="AL172" s="9">
        <v>31.722293559380944</v>
      </c>
      <c r="AM172" s="9">
        <v>38.804891398955824</v>
      </c>
      <c r="AN172" s="9">
        <v>31.676260187188294</v>
      </c>
      <c r="AO172" s="9">
        <v>36.309376005885866</v>
      </c>
      <c r="AP172" s="9">
        <v>34.583906073473131</v>
      </c>
      <c r="AQ172" s="9">
        <v>33.017424809172319</v>
      </c>
      <c r="AR172" s="9">
        <v>29.471165193814482</v>
      </c>
      <c r="AS172" s="9">
        <v>35.760703361072906</v>
      </c>
      <c r="AT172" s="9">
        <v>44.3546840493525</v>
      </c>
      <c r="AU172" s="9">
        <v>37.641010686298372</v>
      </c>
      <c r="AV172" s="9">
        <v>41.401471736854006</v>
      </c>
      <c r="AW172" s="9">
        <v>40.826636308056521</v>
      </c>
      <c r="AX172" s="9">
        <v>35.838734328281461</v>
      </c>
      <c r="AY172" s="9">
        <v>40.620579571485656</v>
      </c>
      <c r="AZ172" s="9">
        <v>36.771274294669304</v>
      </c>
      <c r="BA172" s="9">
        <v>30.864049175881586</v>
      </c>
      <c r="BB172" s="9">
        <v>29.946403794513554</v>
      </c>
      <c r="BC172" s="9">
        <v>27.076701078881477</v>
      </c>
      <c r="BD172" s="9">
        <v>25.30711289396703</v>
      </c>
      <c r="BE172" s="9">
        <v>23.618573047396783</v>
      </c>
      <c r="BF172" s="9">
        <v>23.665651346099509</v>
      </c>
      <c r="BG172" s="9" t="s">
        <v>0</v>
      </c>
      <c r="BH172" s="9" t="s">
        <v>0</v>
      </c>
    </row>
    <row r="173" spans="3:60" x14ac:dyDescent="0.2">
      <c r="C173" s="9" t="s">
        <v>197</v>
      </c>
      <c r="D173" s="9" t="s">
        <v>0</v>
      </c>
      <c r="E173" s="9" t="s">
        <v>0</v>
      </c>
      <c r="F173" s="9" t="s">
        <v>0</v>
      </c>
      <c r="G173" s="9" t="s">
        <v>0</v>
      </c>
      <c r="H173" s="9" t="s">
        <v>0</v>
      </c>
      <c r="I173" s="9" t="s">
        <v>0</v>
      </c>
      <c r="J173" s="9" t="s">
        <v>0</v>
      </c>
      <c r="K173" s="9" t="s">
        <v>0</v>
      </c>
      <c r="L173" s="9" t="s">
        <v>0</v>
      </c>
      <c r="M173" s="9" t="s">
        <v>0</v>
      </c>
      <c r="N173" s="9" t="s">
        <v>0</v>
      </c>
      <c r="O173" s="9" t="s">
        <v>0</v>
      </c>
      <c r="P173" s="9" t="s">
        <v>0</v>
      </c>
      <c r="Q173" s="9" t="s">
        <v>0</v>
      </c>
      <c r="R173" s="9" t="s">
        <v>0</v>
      </c>
      <c r="S173" s="9" t="s">
        <v>0</v>
      </c>
      <c r="T173" s="9" t="s">
        <v>0</v>
      </c>
      <c r="U173" s="9" t="s">
        <v>0</v>
      </c>
      <c r="V173" s="9" t="s">
        <v>0</v>
      </c>
      <c r="W173" s="9" t="s">
        <v>0</v>
      </c>
      <c r="X173" s="9" t="s">
        <v>0</v>
      </c>
      <c r="Y173" s="9" t="s">
        <v>0</v>
      </c>
      <c r="Z173" s="9" t="s">
        <v>0</v>
      </c>
      <c r="AA173" s="9" t="s">
        <v>0</v>
      </c>
      <c r="AB173" s="9" t="s">
        <v>0</v>
      </c>
      <c r="AC173" s="9" t="s">
        <v>0</v>
      </c>
      <c r="AD173" s="9" t="s">
        <v>0</v>
      </c>
      <c r="AE173" s="9" t="s">
        <v>0</v>
      </c>
      <c r="AF173" s="9" t="s">
        <v>0</v>
      </c>
      <c r="AG173" s="9" t="s">
        <v>0</v>
      </c>
      <c r="AH173" s="9" t="s">
        <v>0</v>
      </c>
      <c r="AI173" s="9" t="s">
        <v>0</v>
      </c>
      <c r="AJ173" s="9" t="s">
        <v>0</v>
      </c>
      <c r="AK173" s="9" t="s">
        <v>0</v>
      </c>
      <c r="AL173" s="9" t="s">
        <v>0</v>
      </c>
      <c r="AM173" s="9" t="s">
        <v>0</v>
      </c>
      <c r="AN173" s="9" t="s">
        <v>0</v>
      </c>
      <c r="AO173" s="9" t="s">
        <v>0</v>
      </c>
      <c r="AP173" s="9" t="s">
        <v>0</v>
      </c>
      <c r="AQ173" s="9" t="s">
        <v>0</v>
      </c>
      <c r="AR173" s="9" t="s">
        <v>0</v>
      </c>
      <c r="AS173" s="9" t="s">
        <v>0</v>
      </c>
      <c r="AT173" s="9" t="s">
        <v>0</v>
      </c>
      <c r="AU173" s="9" t="s">
        <v>0</v>
      </c>
      <c r="AV173" s="9" t="s">
        <v>0</v>
      </c>
      <c r="AW173" s="9" t="s">
        <v>0</v>
      </c>
      <c r="AX173" s="9" t="s">
        <v>0</v>
      </c>
      <c r="AY173" s="9" t="s">
        <v>0</v>
      </c>
      <c r="AZ173" s="9" t="s">
        <v>0</v>
      </c>
      <c r="BA173" s="9" t="s">
        <v>0</v>
      </c>
      <c r="BB173" s="9" t="s">
        <v>0</v>
      </c>
      <c r="BC173" s="9" t="s">
        <v>0</v>
      </c>
      <c r="BD173" s="9" t="s">
        <v>0</v>
      </c>
      <c r="BE173" s="9" t="s">
        <v>0</v>
      </c>
      <c r="BF173" s="9" t="s">
        <v>0</v>
      </c>
      <c r="BG173" s="9" t="s">
        <v>0</v>
      </c>
      <c r="BH173" s="9" t="s">
        <v>0</v>
      </c>
    </row>
    <row r="174" spans="3:60" x14ac:dyDescent="0.2">
      <c r="C174" s="9" t="s">
        <v>198</v>
      </c>
      <c r="D174" s="9" t="s">
        <v>0</v>
      </c>
      <c r="E174" s="9" t="s">
        <v>0</v>
      </c>
      <c r="F174" s="9" t="s">
        <v>0</v>
      </c>
      <c r="G174" s="9" t="s">
        <v>0</v>
      </c>
      <c r="H174" s="9" t="s">
        <v>0</v>
      </c>
      <c r="I174" s="9" t="s">
        <v>0</v>
      </c>
      <c r="J174" s="9" t="s">
        <v>0</v>
      </c>
      <c r="K174" s="9" t="s">
        <v>0</v>
      </c>
      <c r="L174" s="9" t="s">
        <v>0</v>
      </c>
      <c r="M174" s="9" t="s">
        <v>0</v>
      </c>
      <c r="N174" s="9" t="s">
        <v>0</v>
      </c>
      <c r="O174" s="9" t="s">
        <v>0</v>
      </c>
      <c r="P174" s="9" t="s">
        <v>0</v>
      </c>
      <c r="Q174" s="9" t="s">
        <v>0</v>
      </c>
      <c r="R174" s="9" t="s">
        <v>0</v>
      </c>
      <c r="S174" s="9" t="s">
        <v>0</v>
      </c>
      <c r="T174" s="9" t="s">
        <v>0</v>
      </c>
      <c r="U174" s="9" t="s">
        <v>0</v>
      </c>
      <c r="V174" s="9" t="s">
        <v>0</v>
      </c>
      <c r="W174" s="9" t="s">
        <v>0</v>
      </c>
      <c r="X174" s="9" t="s">
        <v>0</v>
      </c>
      <c r="Y174" s="9" t="s">
        <v>0</v>
      </c>
      <c r="Z174" s="9" t="s">
        <v>0</v>
      </c>
      <c r="AA174" s="9" t="s">
        <v>0</v>
      </c>
      <c r="AB174" s="9" t="s">
        <v>0</v>
      </c>
      <c r="AC174" s="9" t="s">
        <v>0</v>
      </c>
      <c r="AD174" s="9" t="s">
        <v>0</v>
      </c>
      <c r="AE174" s="9" t="s">
        <v>0</v>
      </c>
      <c r="AF174" s="9" t="s">
        <v>0</v>
      </c>
      <c r="AG174" s="9" t="s">
        <v>0</v>
      </c>
      <c r="AH174" s="9" t="s">
        <v>0</v>
      </c>
      <c r="AI174" s="9" t="s">
        <v>0</v>
      </c>
      <c r="AJ174" s="9" t="s">
        <v>0</v>
      </c>
      <c r="AK174" s="9" t="s">
        <v>0</v>
      </c>
      <c r="AL174" s="9" t="s">
        <v>0</v>
      </c>
      <c r="AM174" s="9" t="s">
        <v>0</v>
      </c>
      <c r="AN174" s="9" t="s">
        <v>0</v>
      </c>
      <c r="AO174" s="9" t="s">
        <v>0</v>
      </c>
      <c r="AP174" s="9" t="s">
        <v>0</v>
      </c>
      <c r="AQ174" s="9" t="s">
        <v>0</v>
      </c>
      <c r="AR174" s="9" t="s">
        <v>0</v>
      </c>
      <c r="AS174" s="9" t="s">
        <v>0</v>
      </c>
      <c r="AT174" s="9" t="s">
        <v>0</v>
      </c>
      <c r="AU174" s="9" t="s">
        <v>0</v>
      </c>
      <c r="AV174" s="9" t="s">
        <v>0</v>
      </c>
      <c r="AW174" s="9" t="s">
        <v>0</v>
      </c>
      <c r="AX174" s="9" t="s">
        <v>0</v>
      </c>
      <c r="AY174" s="9" t="s">
        <v>0</v>
      </c>
      <c r="AZ174" s="9" t="s">
        <v>0</v>
      </c>
      <c r="BA174" s="9" t="s">
        <v>0</v>
      </c>
      <c r="BB174" s="9" t="s">
        <v>0</v>
      </c>
      <c r="BC174" s="9" t="s">
        <v>0</v>
      </c>
      <c r="BD174" s="9" t="s">
        <v>0</v>
      </c>
      <c r="BE174" s="9" t="s">
        <v>0</v>
      </c>
      <c r="BF174" s="9" t="s">
        <v>0</v>
      </c>
      <c r="BG174" s="9" t="s">
        <v>0</v>
      </c>
      <c r="BH174" s="9" t="s">
        <v>0</v>
      </c>
    </row>
    <row r="175" spans="3:60" x14ac:dyDescent="0.2">
      <c r="C175" s="9" t="s">
        <v>199</v>
      </c>
      <c r="D175" s="9" t="s">
        <v>0</v>
      </c>
      <c r="E175" s="9" t="s">
        <v>0</v>
      </c>
      <c r="F175" s="9" t="s">
        <v>0</v>
      </c>
      <c r="G175" s="9" t="s">
        <v>0</v>
      </c>
      <c r="H175" s="9" t="s">
        <v>0</v>
      </c>
      <c r="I175" s="9" t="s">
        <v>0</v>
      </c>
      <c r="J175" s="9" t="s">
        <v>0</v>
      </c>
      <c r="K175" s="9" t="s">
        <v>0</v>
      </c>
      <c r="L175" s="9" t="s">
        <v>0</v>
      </c>
      <c r="M175" s="9" t="s">
        <v>0</v>
      </c>
      <c r="N175" s="9" t="s">
        <v>0</v>
      </c>
      <c r="O175" s="9" t="s">
        <v>0</v>
      </c>
      <c r="P175" s="9" t="s">
        <v>0</v>
      </c>
      <c r="Q175" s="9" t="s">
        <v>0</v>
      </c>
      <c r="R175" s="9" t="s">
        <v>0</v>
      </c>
      <c r="S175" s="9" t="s">
        <v>0</v>
      </c>
      <c r="T175" s="9" t="s">
        <v>0</v>
      </c>
      <c r="U175" s="9" t="s">
        <v>0</v>
      </c>
      <c r="V175" s="9" t="s">
        <v>0</v>
      </c>
      <c r="W175" s="9" t="s">
        <v>0</v>
      </c>
      <c r="X175" s="9" t="s">
        <v>0</v>
      </c>
      <c r="Y175" s="9" t="s">
        <v>0</v>
      </c>
      <c r="Z175" s="9" t="s">
        <v>0</v>
      </c>
      <c r="AA175" s="9" t="s">
        <v>0</v>
      </c>
      <c r="AB175" s="9" t="s">
        <v>0</v>
      </c>
      <c r="AC175" s="9" t="s">
        <v>0</v>
      </c>
      <c r="AD175" s="9" t="s">
        <v>0</v>
      </c>
      <c r="AE175" s="9" t="s">
        <v>0</v>
      </c>
      <c r="AF175" s="9" t="s">
        <v>0</v>
      </c>
      <c r="AG175" s="9" t="s">
        <v>0</v>
      </c>
      <c r="AH175" s="9" t="s">
        <v>0</v>
      </c>
      <c r="AI175" s="9" t="s">
        <v>0</v>
      </c>
      <c r="AJ175" s="9" t="s">
        <v>0</v>
      </c>
      <c r="AK175" s="9" t="s">
        <v>0</v>
      </c>
      <c r="AL175" s="9" t="s">
        <v>0</v>
      </c>
      <c r="AM175" s="9" t="s">
        <v>0</v>
      </c>
      <c r="AN175" s="9" t="s">
        <v>0</v>
      </c>
      <c r="AO175" s="9" t="s">
        <v>0</v>
      </c>
      <c r="AP175" s="9" t="s">
        <v>0</v>
      </c>
      <c r="AQ175" s="9" t="s">
        <v>0</v>
      </c>
      <c r="AR175" s="9" t="s">
        <v>0</v>
      </c>
      <c r="AS175" s="9" t="s">
        <v>0</v>
      </c>
      <c r="AT175" s="9" t="s">
        <v>0</v>
      </c>
      <c r="AU175" s="9" t="s">
        <v>0</v>
      </c>
      <c r="AV175" s="9" t="s">
        <v>0</v>
      </c>
      <c r="AW175" s="9" t="s">
        <v>0</v>
      </c>
      <c r="AX175" s="9" t="s">
        <v>0</v>
      </c>
      <c r="AY175" s="9" t="s">
        <v>0</v>
      </c>
      <c r="AZ175" s="9" t="s">
        <v>0</v>
      </c>
      <c r="BA175" s="9" t="s">
        <v>0</v>
      </c>
      <c r="BB175" s="9" t="s">
        <v>0</v>
      </c>
      <c r="BC175" s="9" t="s">
        <v>0</v>
      </c>
      <c r="BD175" s="9" t="s">
        <v>0</v>
      </c>
      <c r="BE175" s="9" t="s">
        <v>0</v>
      </c>
      <c r="BF175" s="9" t="s">
        <v>0</v>
      </c>
      <c r="BG175" s="9" t="s">
        <v>0</v>
      </c>
      <c r="BH175" s="9" t="s">
        <v>0</v>
      </c>
    </row>
    <row r="176" spans="3:60" x14ac:dyDescent="0.2">
      <c r="C176" s="9" t="s">
        <v>200</v>
      </c>
      <c r="D176" s="9" t="s">
        <v>0</v>
      </c>
      <c r="E176" s="9" t="s">
        <v>0</v>
      </c>
      <c r="F176" s="9" t="s">
        <v>0</v>
      </c>
      <c r="G176" s="9" t="s">
        <v>0</v>
      </c>
      <c r="H176" s="9" t="s">
        <v>0</v>
      </c>
      <c r="I176" s="9" t="s">
        <v>0</v>
      </c>
      <c r="J176" s="9" t="s">
        <v>0</v>
      </c>
      <c r="K176" s="9" t="s">
        <v>0</v>
      </c>
      <c r="L176" s="9" t="s">
        <v>0</v>
      </c>
      <c r="M176" s="9" t="s">
        <v>0</v>
      </c>
      <c r="N176" s="9" t="s">
        <v>0</v>
      </c>
      <c r="O176" s="9" t="s">
        <v>0</v>
      </c>
      <c r="P176" s="9" t="s">
        <v>0</v>
      </c>
      <c r="Q176" s="9" t="s">
        <v>0</v>
      </c>
      <c r="R176" s="9" t="s">
        <v>0</v>
      </c>
      <c r="S176" s="9" t="s">
        <v>0</v>
      </c>
      <c r="T176" s="9" t="s">
        <v>0</v>
      </c>
      <c r="U176" s="9" t="s">
        <v>0</v>
      </c>
      <c r="V176" s="9" t="s">
        <v>0</v>
      </c>
      <c r="W176" s="9" t="s">
        <v>0</v>
      </c>
      <c r="X176" s="9" t="s">
        <v>0</v>
      </c>
      <c r="Y176" s="9" t="s">
        <v>0</v>
      </c>
      <c r="Z176" s="9" t="s">
        <v>0</v>
      </c>
      <c r="AA176" s="9" t="s">
        <v>0</v>
      </c>
      <c r="AB176" s="9" t="s">
        <v>0</v>
      </c>
      <c r="AC176" s="9" t="s">
        <v>0</v>
      </c>
      <c r="AD176" s="9" t="s">
        <v>0</v>
      </c>
      <c r="AE176" s="9" t="s">
        <v>0</v>
      </c>
      <c r="AF176" s="9" t="s">
        <v>0</v>
      </c>
      <c r="AG176" s="9" t="s">
        <v>0</v>
      </c>
      <c r="AH176" s="9" t="s">
        <v>0</v>
      </c>
      <c r="AI176" s="9" t="s">
        <v>0</v>
      </c>
      <c r="AJ176" s="9" t="s">
        <v>0</v>
      </c>
      <c r="AK176" s="9" t="s">
        <v>0</v>
      </c>
      <c r="AL176" s="9" t="s">
        <v>0</v>
      </c>
      <c r="AM176" s="9" t="s">
        <v>0</v>
      </c>
      <c r="AN176" s="9" t="s">
        <v>0</v>
      </c>
      <c r="AO176" s="9" t="s">
        <v>0</v>
      </c>
      <c r="AP176" s="9" t="s">
        <v>0</v>
      </c>
      <c r="AQ176" s="9" t="s">
        <v>0</v>
      </c>
      <c r="AR176" s="9" t="s">
        <v>0</v>
      </c>
      <c r="AS176" s="9" t="s">
        <v>0</v>
      </c>
      <c r="AT176" s="9" t="s">
        <v>0</v>
      </c>
      <c r="AU176" s="9" t="s">
        <v>0</v>
      </c>
      <c r="AV176" s="9" t="s">
        <v>0</v>
      </c>
      <c r="AW176" s="9" t="s">
        <v>0</v>
      </c>
      <c r="AX176" s="9" t="s">
        <v>0</v>
      </c>
      <c r="AY176" s="9" t="s">
        <v>0</v>
      </c>
      <c r="AZ176" s="9" t="s">
        <v>0</v>
      </c>
      <c r="BA176" s="9" t="s">
        <v>0</v>
      </c>
      <c r="BB176" s="9" t="s">
        <v>0</v>
      </c>
      <c r="BC176" s="9" t="s">
        <v>0</v>
      </c>
      <c r="BD176" s="9" t="s">
        <v>0</v>
      </c>
      <c r="BE176" s="9" t="s">
        <v>0</v>
      </c>
      <c r="BF176" s="9" t="s">
        <v>0</v>
      </c>
      <c r="BG176" s="9" t="s">
        <v>0</v>
      </c>
      <c r="BH176" s="9" t="s">
        <v>0</v>
      </c>
    </row>
    <row r="177" spans="3:60" x14ac:dyDescent="0.2">
      <c r="C177" s="9" t="s">
        <v>202</v>
      </c>
      <c r="D177" s="9" t="s">
        <v>0</v>
      </c>
      <c r="E177" s="9" t="s">
        <v>0</v>
      </c>
      <c r="F177" s="9" t="s">
        <v>0</v>
      </c>
      <c r="G177" s="9" t="s">
        <v>0</v>
      </c>
      <c r="H177" s="9" t="s">
        <v>0</v>
      </c>
      <c r="I177" s="9" t="s">
        <v>0</v>
      </c>
      <c r="J177" s="9" t="s">
        <v>0</v>
      </c>
      <c r="K177" s="9" t="s">
        <v>0</v>
      </c>
      <c r="L177" s="9" t="s">
        <v>0</v>
      </c>
      <c r="M177" s="9" t="s">
        <v>0</v>
      </c>
      <c r="N177" s="9" t="s">
        <v>0</v>
      </c>
      <c r="O177" s="9" t="s">
        <v>0</v>
      </c>
      <c r="P177" s="9" t="s">
        <v>0</v>
      </c>
      <c r="Q177" s="9" t="s">
        <v>0</v>
      </c>
      <c r="R177" s="9" t="s">
        <v>0</v>
      </c>
      <c r="S177" s="9" t="s">
        <v>0</v>
      </c>
      <c r="T177" s="9" t="s">
        <v>0</v>
      </c>
      <c r="U177" s="9" t="s">
        <v>0</v>
      </c>
      <c r="V177" s="9" t="s">
        <v>0</v>
      </c>
      <c r="W177" s="9" t="s">
        <v>0</v>
      </c>
      <c r="X177" s="9" t="s">
        <v>0</v>
      </c>
      <c r="Y177" s="9" t="s">
        <v>0</v>
      </c>
      <c r="Z177" s="9" t="s">
        <v>0</v>
      </c>
      <c r="AA177" s="9" t="s">
        <v>0</v>
      </c>
      <c r="AB177" s="9" t="s">
        <v>0</v>
      </c>
      <c r="AC177" s="9" t="s">
        <v>0</v>
      </c>
      <c r="AD177" s="9" t="s">
        <v>0</v>
      </c>
      <c r="AE177" s="9" t="s">
        <v>0</v>
      </c>
      <c r="AF177" s="9" t="s">
        <v>0</v>
      </c>
      <c r="AG177" s="9" t="s">
        <v>0</v>
      </c>
      <c r="AH177" s="9" t="s">
        <v>0</v>
      </c>
      <c r="AI177" s="9" t="s">
        <v>0</v>
      </c>
      <c r="AJ177" s="9" t="s">
        <v>0</v>
      </c>
      <c r="AK177" s="9" t="s">
        <v>0</v>
      </c>
      <c r="AL177" s="9" t="s">
        <v>0</v>
      </c>
      <c r="AM177" s="9" t="s">
        <v>0</v>
      </c>
      <c r="AN177" s="9" t="s">
        <v>0</v>
      </c>
      <c r="AO177" s="9" t="s">
        <v>0</v>
      </c>
      <c r="AP177" s="9" t="s">
        <v>0</v>
      </c>
      <c r="AQ177" s="9" t="s">
        <v>0</v>
      </c>
      <c r="AR177" s="9" t="s">
        <v>0</v>
      </c>
      <c r="AS177" s="9" t="s">
        <v>0</v>
      </c>
      <c r="AT177" s="9" t="s">
        <v>0</v>
      </c>
      <c r="AU177" s="9" t="s">
        <v>0</v>
      </c>
      <c r="AV177" s="9" t="s">
        <v>0</v>
      </c>
      <c r="AW177" s="9" t="s">
        <v>0</v>
      </c>
      <c r="AX177" s="9" t="s">
        <v>0</v>
      </c>
      <c r="AY177" s="9" t="s">
        <v>0</v>
      </c>
      <c r="AZ177" s="9" t="s">
        <v>0</v>
      </c>
      <c r="BA177" s="9" t="s">
        <v>0</v>
      </c>
      <c r="BB177" s="9" t="s">
        <v>0</v>
      </c>
      <c r="BC177" s="9" t="s">
        <v>0</v>
      </c>
      <c r="BD177" s="9" t="s">
        <v>0</v>
      </c>
      <c r="BE177" s="9" t="s">
        <v>0</v>
      </c>
      <c r="BF177" s="9" t="s">
        <v>0</v>
      </c>
      <c r="BG177" s="9" t="s">
        <v>0</v>
      </c>
      <c r="BH177" s="9" t="s">
        <v>0</v>
      </c>
    </row>
    <row r="178" spans="3:60" x14ac:dyDescent="0.2">
      <c r="C178" s="9" t="s">
        <v>201</v>
      </c>
      <c r="D178" s="9" t="s">
        <v>0</v>
      </c>
      <c r="E178" s="9" t="s">
        <v>0</v>
      </c>
      <c r="F178" s="9" t="s">
        <v>0</v>
      </c>
      <c r="G178" s="9" t="s">
        <v>0</v>
      </c>
      <c r="H178" s="9" t="s">
        <v>0</v>
      </c>
      <c r="I178" s="9" t="s">
        <v>0</v>
      </c>
      <c r="J178" s="9" t="s">
        <v>0</v>
      </c>
      <c r="K178" s="9" t="s">
        <v>0</v>
      </c>
      <c r="L178" s="9" t="s">
        <v>0</v>
      </c>
      <c r="M178" s="9" t="s">
        <v>0</v>
      </c>
      <c r="N178" s="9" t="s">
        <v>0</v>
      </c>
      <c r="O178" s="9" t="s">
        <v>0</v>
      </c>
      <c r="P178" s="9" t="s">
        <v>0</v>
      </c>
      <c r="Q178" s="9" t="s">
        <v>0</v>
      </c>
      <c r="R178" s="9" t="s">
        <v>0</v>
      </c>
      <c r="S178" s="9" t="s">
        <v>0</v>
      </c>
      <c r="T178" s="9" t="s">
        <v>0</v>
      </c>
      <c r="U178" s="9" t="s">
        <v>0</v>
      </c>
      <c r="V178" s="9" t="s">
        <v>0</v>
      </c>
      <c r="W178" s="9" t="s">
        <v>0</v>
      </c>
      <c r="X178" s="9" t="s">
        <v>0</v>
      </c>
      <c r="Y178" s="9" t="s">
        <v>0</v>
      </c>
      <c r="Z178" s="9" t="s">
        <v>0</v>
      </c>
      <c r="AA178" s="9" t="s">
        <v>0</v>
      </c>
      <c r="AB178" s="9" t="s">
        <v>0</v>
      </c>
      <c r="AC178" s="9" t="s">
        <v>0</v>
      </c>
      <c r="AD178" s="9" t="s">
        <v>0</v>
      </c>
      <c r="AE178" s="9" t="s">
        <v>0</v>
      </c>
      <c r="AF178" s="9" t="s">
        <v>0</v>
      </c>
      <c r="AG178" s="9" t="s">
        <v>0</v>
      </c>
      <c r="AH178" s="9" t="s">
        <v>0</v>
      </c>
      <c r="AI178" s="9" t="s">
        <v>0</v>
      </c>
      <c r="AJ178" s="9" t="s">
        <v>0</v>
      </c>
      <c r="AK178" s="9" t="s">
        <v>0</v>
      </c>
      <c r="AL178" s="9" t="s">
        <v>0</v>
      </c>
      <c r="AM178" s="9" t="s">
        <v>0</v>
      </c>
      <c r="AN178" s="9" t="s">
        <v>0</v>
      </c>
      <c r="AO178" s="9" t="s">
        <v>0</v>
      </c>
      <c r="AP178" s="9" t="s">
        <v>0</v>
      </c>
      <c r="AQ178" s="9" t="s">
        <v>0</v>
      </c>
      <c r="AR178" s="9" t="s">
        <v>0</v>
      </c>
      <c r="AS178" s="9" t="s">
        <v>0</v>
      </c>
      <c r="AT178" s="9" t="s">
        <v>0</v>
      </c>
      <c r="AU178" s="9" t="s">
        <v>0</v>
      </c>
      <c r="AV178" s="9" t="s">
        <v>0</v>
      </c>
      <c r="AW178" s="9" t="s">
        <v>0</v>
      </c>
      <c r="AX178" s="9" t="s">
        <v>0</v>
      </c>
      <c r="AY178" s="9" t="s">
        <v>0</v>
      </c>
      <c r="AZ178" s="9" t="s">
        <v>0</v>
      </c>
      <c r="BA178" s="9" t="s">
        <v>0</v>
      </c>
      <c r="BB178" s="9" t="s">
        <v>0</v>
      </c>
      <c r="BC178" s="9" t="s">
        <v>0</v>
      </c>
      <c r="BD178" s="9" t="s">
        <v>0</v>
      </c>
      <c r="BE178" s="9" t="s">
        <v>0</v>
      </c>
      <c r="BF178" s="9" t="s">
        <v>0</v>
      </c>
      <c r="BG178" s="9" t="s">
        <v>0</v>
      </c>
      <c r="BH178" s="9" t="s">
        <v>0</v>
      </c>
    </row>
    <row r="179" spans="3:60" x14ac:dyDescent="0.2">
      <c r="C179" s="9" t="s">
        <v>203</v>
      </c>
      <c r="D179" s="9">
        <v>3340.0939517860061</v>
      </c>
      <c r="E179" s="9">
        <v>3776.3382000146312</v>
      </c>
      <c r="F179" s="9">
        <v>4009.6152404745953</v>
      </c>
      <c r="G179" s="9">
        <v>4282.5100435403874</v>
      </c>
      <c r="H179" s="9">
        <v>4526.8825774433244</v>
      </c>
      <c r="I179" s="9">
        <v>4556.1332590571928</v>
      </c>
      <c r="J179" s="9">
        <v>4827.649984512962</v>
      </c>
      <c r="K179" s="9">
        <v>5253.5586506664304</v>
      </c>
      <c r="L179" s="9">
        <v>5569.6502807595234</v>
      </c>
      <c r="M179" s="9">
        <v>5840.3677212014782</v>
      </c>
      <c r="N179" s="9">
        <v>6176.0674270028885</v>
      </c>
      <c r="O179" s="9">
        <v>6439.4771414970655</v>
      </c>
      <c r="P179" s="9">
        <v>6578.2199421408213</v>
      </c>
      <c r="Q179" s="9">
        <v>6436.7117941193919</v>
      </c>
      <c r="R179" s="9">
        <v>6702.4912340947421</v>
      </c>
      <c r="S179" s="9">
        <v>6923.1936394237318</v>
      </c>
      <c r="T179" s="9">
        <v>7357.31540154916</v>
      </c>
      <c r="U179" s="9">
        <v>7986.0671430773727</v>
      </c>
      <c r="V179" s="9">
        <v>7978.9015619136571</v>
      </c>
      <c r="W179" s="9">
        <v>7999.5222234804924</v>
      </c>
      <c r="X179" s="9">
        <v>8093.0662630355982</v>
      </c>
      <c r="Y179" s="9">
        <v>8074.9761953201032</v>
      </c>
      <c r="Z179" s="9">
        <v>7802.5350463807463</v>
      </c>
      <c r="AA179" s="9">
        <v>7905.0174012572425</v>
      </c>
      <c r="AB179" s="9">
        <v>8190.2982489688757</v>
      </c>
      <c r="AC179" s="9">
        <v>8199.8468022151137</v>
      </c>
      <c r="AD179" s="9">
        <v>8592.2145906683636</v>
      </c>
      <c r="AE179" s="9">
        <v>9014.3663858566906</v>
      </c>
      <c r="AF179" s="9">
        <v>9653.9862105306747</v>
      </c>
      <c r="AG179" s="9">
        <v>10044.301707601784</v>
      </c>
      <c r="AH179" s="9">
        <v>10535.6281338833</v>
      </c>
      <c r="AI179" s="9">
        <v>10946.392330331662</v>
      </c>
      <c r="AJ179" s="9">
        <v>11020.955979731267</v>
      </c>
      <c r="AK179" s="9">
        <v>11270.926356939062</v>
      </c>
      <c r="AL179" s="9">
        <v>12177.357338286127</v>
      </c>
      <c r="AM179" s="9">
        <v>12948.184268249484</v>
      </c>
      <c r="AN179" s="9">
        <v>13627.811197427141</v>
      </c>
      <c r="AO179" s="9">
        <v>14904.099646057399</v>
      </c>
      <c r="AP179" s="9">
        <v>15200.986452683659</v>
      </c>
      <c r="AQ179" s="9">
        <v>14170.782910484069</v>
      </c>
      <c r="AR179" s="9">
        <v>13683.892438350787</v>
      </c>
      <c r="AS179" s="9">
        <v>13941.371339413539</v>
      </c>
      <c r="AT179" s="9">
        <v>14122.112518031809</v>
      </c>
      <c r="AU179" s="9">
        <v>14705.899621959807</v>
      </c>
      <c r="AV179" s="9">
        <v>15011.824569261749</v>
      </c>
      <c r="AW179" s="9">
        <v>15682.531950273657</v>
      </c>
      <c r="AX179" s="9">
        <v>16835.42941404576</v>
      </c>
      <c r="AY179" s="9">
        <v>17507.019012211746</v>
      </c>
      <c r="AZ179" s="9">
        <v>18168.329157482742</v>
      </c>
      <c r="BA179" s="9">
        <v>18684.519745191534</v>
      </c>
      <c r="BB179" s="9">
        <v>19167.106940659865</v>
      </c>
      <c r="BC179" s="9">
        <v>19669.232122788166</v>
      </c>
      <c r="BD179" s="9">
        <v>20154.236075178069</v>
      </c>
      <c r="BE179" s="9">
        <v>20656.227116617534</v>
      </c>
      <c r="BF179" s="9">
        <v>21151.242692365355</v>
      </c>
      <c r="BG179" s="9" t="s">
        <v>0</v>
      </c>
      <c r="BH179" s="9" t="s">
        <v>0</v>
      </c>
    </row>
    <row r="180" spans="3:60" x14ac:dyDescent="0.2">
      <c r="C180" s="9" t="s">
        <v>204</v>
      </c>
      <c r="D180" s="9">
        <v>16364.586618583602</v>
      </c>
      <c r="E180" s="9">
        <v>18323.55549955666</v>
      </c>
      <c r="F180" s="9">
        <v>19159.551979331474</v>
      </c>
      <c r="G180" s="9">
        <v>20165.894612742217</v>
      </c>
      <c r="H180" s="9">
        <v>21023.585747261448</v>
      </c>
      <c r="I180" s="9">
        <v>20896.722296633012</v>
      </c>
      <c r="J180" s="9">
        <v>21930.605518086621</v>
      </c>
      <c r="K180" s="9">
        <v>23683.561446136922</v>
      </c>
      <c r="L180" s="9">
        <v>24910.438803506124</v>
      </c>
      <c r="M180" s="9">
        <v>25871.067961326422</v>
      </c>
      <c r="N180" s="9">
        <v>27068.900587755525</v>
      </c>
      <c r="O180" s="9">
        <v>27900.318199924033</v>
      </c>
      <c r="P180" s="9">
        <v>28112.411450321248</v>
      </c>
      <c r="Q180" s="9">
        <v>27154.423893416715</v>
      </c>
      <c r="R180" s="9">
        <v>27985.583320506823</v>
      </c>
      <c r="S180" s="9">
        <v>28678.987582688416</v>
      </c>
      <c r="T180" s="9">
        <v>30250.999763779957</v>
      </c>
      <c r="U180" s="9">
        <v>32468.703064202491</v>
      </c>
      <c r="V180" s="9">
        <v>31930.2941829788</v>
      </c>
      <c r="W180" s="9">
        <v>31650.440455953769</v>
      </c>
      <c r="X180" s="9">
        <v>31763.922410143325</v>
      </c>
      <c r="Y180" s="9">
        <v>31302.603823464826</v>
      </c>
      <c r="Z180" s="9">
        <v>29882.977393521891</v>
      </c>
      <c r="AA180" s="9">
        <v>29967.880421623991</v>
      </c>
      <c r="AB180" s="9">
        <v>30789.900411903778</v>
      </c>
      <c r="AC180" s="9">
        <v>30665.096492951063</v>
      </c>
      <c r="AD180" s="9">
        <v>31953.196692704962</v>
      </c>
      <c r="AE180" s="9">
        <v>33275.623425089296</v>
      </c>
      <c r="AF180" s="9">
        <v>35259.263004129563</v>
      </c>
      <c r="AG180" s="9">
        <v>36234.854645028092</v>
      </c>
      <c r="AH180" s="9">
        <v>37466.671884364507</v>
      </c>
      <c r="AI180" s="9">
        <v>38394.922238974614</v>
      </c>
      <c r="AJ180" s="9">
        <v>38320.431083905656</v>
      </c>
      <c r="AK180" s="9">
        <v>38959.302996678394</v>
      </c>
      <c r="AL180" s="9">
        <v>41617.762605215736</v>
      </c>
      <c r="AM180" s="9">
        <v>43758.649098511276</v>
      </c>
      <c r="AN180" s="9">
        <v>44784.131440772733</v>
      </c>
      <c r="AO180" s="9">
        <v>47861.591670062291</v>
      </c>
      <c r="AP180" s="9">
        <v>47592.318261376517</v>
      </c>
      <c r="AQ180" s="9">
        <v>44394.683303521524</v>
      </c>
      <c r="AR180" s="9">
        <v>43031.108296700586</v>
      </c>
      <c r="AS180" s="9">
        <v>43703.358430763452</v>
      </c>
      <c r="AT180" s="9">
        <v>44035.274455976956</v>
      </c>
      <c r="AU180" s="9">
        <v>45416.614027053132</v>
      </c>
      <c r="AV180" s="9">
        <v>45851.632771111028</v>
      </c>
      <c r="AW180" s="9">
        <v>47407.895859352036</v>
      </c>
      <c r="AX180" s="9">
        <v>50195.078753863338</v>
      </c>
      <c r="AY180" s="9">
        <v>50981.418206790186</v>
      </c>
      <c r="AZ180" s="9">
        <v>52475.668892515409</v>
      </c>
      <c r="BA180" s="9">
        <v>53525.110928451206</v>
      </c>
      <c r="BB180" s="9">
        <v>54481.716414245187</v>
      </c>
      <c r="BC180" s="9">
        <v>55296.285454056837</v>
      </c>
      <c r="BD180" s="9">
        <v>56045.583164199867</v>
      </c>
      <c r="BE180" s="9">
        <v>56825.54184262632</v>
      </c>
      <c r="BF180" s="9">
        <v>57519.528292656621</v>
      </c>
      <c r="BG180" s="9" t="s">
        <v>0</v>
      </c>
      <c r="BH180" s="9" t="s">
        <v>0</v>
      </c>
    </row>
    <row r="181" spans="3:60" x14ac:dyDescent="0.2">
      <c r="C181" s="9" t="s">
        <v>205</v>
      </c>
      <c r="D181" s="9" t="s">
        <v>0</v>
      </c>
      <c r="E181" s="9" t="s">
        <v>0</v>
      </c>
      <c r="F181" s="9" t="s">
        <v>0</v>
      </c>
      <c r="G181" s="9" t="s">
        <v>0</v>
      </c>
      <c r="H181" s="9" t="s">
        <v>0</v>
      </c>
      <c r="I181" s="9" t="s">
        <v>0</v>
      </c>
      <c r="J181" s="9" t="s">
        <v>0</v>
      </c>
      <c r="K181" s="9" t="s">
        <v>0</v>
      </c>
      <c r="L181" s="9" t="s">
        <v>0</v>
      </c>
      <c r="M181" s="9" t="s">
        <v>0</v>
      </c>
      <c r="N181" s="9" t="s">
        <v>0</v>
      </c>
      <c r="O181" s="9" t="s">
        <v>0</v>
      </c>
      <c r="P181" s="9" t="s">
        <v>0</v>
      </c>
      <c r="Q181" s="9" t="s">
        <v>0</v>
      </c>
      <c r="R181" s="9" t="s">
        <v>0</v>
      </c>
      <c r="S181" s="9" t="s">
        <v>0</v>
      </c>
      <c r="T181" s="9" t="s">
        <v>0</v>
      </c>
      <c r="U181" s="9" t="s">
        <v>0</v>
      </c>
      <c r="V181" s="9" t="s">
        <v>0</v>
      </c>
      <c r="W181" s="9" t="s">
        <v>0</v>
      </c>
      <c r="X181" s="9" t="s">
        <v>0</v>
      </c>
      <c r="Y181" s="9" t="s">
        <v>0</v>
      </c>
      <c r="Z181" s="9" t="s">
        <v>0</v>
      </c>
      <c r="AA181" s="9" t="s">
        <v>0</v>
      </c>
      <c r="AB181" s="9" t="s">
        <v>0</v>
      </c>
      <c r="AC181" s="9" t="s">
        <v>0</v>
      </c>
      <c r="AD181" s="9" t="s">
        <v>0</v>
      </c>
      <c r="AE181" s="9" t="s">
        <v>0</v>
      </c>
      <c r="AF181" s="9" t="s">
        <v>0</v>
      </c>
      <c r="AG181" s="9" t="s">
        <v>0</v>
      </c>
      <c r="AH181" s="9" t="s">
        <v>0</v>
      </c>
      <c r="AI181" s="9" t="s">
        <v>0</v>
      </c>
      <c r="AJ181" s="9" t="s">
        <v>0</v>
      </c>
      <c r="AK181" s="9" t="s">
        <v>0</v>
      </c>
      <c r="AL181" s="9" t="s">
        <v>0</v>
      </c>
      <c r="AM181" s="9" t="s">
        <v>0</v>
      </c>
      <c r="AN181" s="9" t="s">
        <v>0</v>
      </c>
      <c r="AO181" s="9" t="s">
        <v>0</v>
      </c>
      <c r="AP181" s="9" t="s">
        <v>0</v>
      </c>
      <c r="AQ181" s="9" t="s">
        <v>0</v>
      </c>
      <c r="AR181" s="9" t="s">
        <v>0</v>
      </c>
      <c r="AS181" s="9" t="s">
        <v>0</v>
      </c>
      <c r="AT181" s="9" t="s">
        <v>0</v>
      </c>
      <c r="AU181" s="9" t="s">
        <v>0</v>
      </c>
      <c r="AV181" s="9" t="s">
        <v>0</v>
      </c>
      <c r="AW181" s="9" t="s">
        <v>0</v>
      </c>
      <c r="AX181" s="9" t="s">
        <v>0</v>
      </c>
      <c r="AY181" s="9" t="s">
        <v>0</v>
      </c>
      <c r="AZ181" s="9" t="s">
        <v>0</v>
      </c>
      <c r="BA181" s="9" t="s">
        <v>0</v>
      </c>
      <c r="BB181" s="9" t="s">
        <v>0</v>
      </c>
      <c r="BC181" s="9" t="s">
        <v>0</v>
      </c>
      <c r="BD181" s="9" t="s">
        <v>0</v>
      </c>
      <c r="BE181" s="9" t="s">
        <v>0</v>
      </c>
      <c r="BF181" s="9" t="s">
        <v>0</v>
      </c>
      <c r="BG181" s="9" t="s">
        <v>0</v>
      </c>
      <c r="BH181" s="9" t="s">
        <v>0</v>
      </c>
    </row>
    <row r="182" spans="3:60" x14ac:dyDescent="0.2">
      <c r="C182" s="9" t="s">
        <v>206</v>
      </c>
      <c r="D182" s="9" t="s">
        <v>0</v>
      </c>
      <c r="E182" s="9" t="s">
        <v>0</v>
      </c>
      <c r="F182" s="9" t="s">
        <v>0</v>
      </c>
      <c r="G182" s="9" t="s">
        <v>0</v>
      </c>
      <c r="H182" s="9" t="s">
        <v>0</v>
      </c>
      <c r="I182" s="9" t="s">
        <v>0</v>
      </c>
      <c r="J182" s="9" t="s">
        <v>0</v>
      </c>
      <c r="K182" s="9" t="s">
        <v>0</v>
      </c>
      <c r="L182" s="9" t="s">
        <v>0</v>
      </c>
      <c r="M182" s="9" t="s">
        <v>0</v>
      </c>
      <c r="N182" s="9" t="s">
        <v>0</v>
      </c>
      <c r="O182" s="9" t="s">
        <v>0</v>
      </c>
      <c r="P182" s="9" t="s">
        <v>0</v>
      </c>
      <c r="Q182" s="9" t="s">
        <v>0</v>
      </c>
      <c r="R182" s="9" t="s">
        <v>0</v>
      </c>
      <c r="S182" s="9" t="s">
        <v>0</v>
      </c>
      <c r="T182" s="9" t="s">
        <v>0</v>
      </c>
      <c r="U182" s="9" t="s">
        <v>0</v>
      </c>
      <c r="V182" s="9" t="s">
        <v>0</v>
      </c>
      <c r="W182" s="9" t="s">
        <v>0</v>
      </c>
      <c r="X182" s="9" t="s">
        <v>0</v>
      </c>
      <c r="Y182" s="9" t="s">
        <v>0</v>
      </c>
      <c r="Z182" s="9" t="s">
        <v>0</v>
      </c>
      <c r="AA182" s="9" t="s">
        <v>0</v>
      </c>
      <c r="AB182" s="9" t="s">
        <v>0</v>
      </c>
      <c r="AC182" s="9" t="s">
        <v>0</v>
      </c>
      <c r="AD182" s="9" t="s">
        <v>0</v>
      </c>
      <c r="AE182" s="9" t="s">
        <v>0</v>
      </c>
      <c r="AF182" s="9" t="s">
        <v>0</v>
      </c>
      <c r="AG182" s="9" t="s">
        <v>0</v>
      </c>
      <c r="AH182" s="9" t="s">
        <v>0</v>
      </c>
      <c r="AI182" s="9" t="s">
        <v>0</v>
      </c>
      <c r="AJ182" s="9" t="s">
        <v>0</v>
      </c>
      <c r="AK182" s="9" t="s">
        <v>0</v>
      </c>
      <c r="AL182" s="9" t="s">
        <v>0</v>
      </c>
      <c r="AM182" s="9" t="s">
        <v>0</v>
      </c>
      <c r="AN182" s="9" t="s">
        <v>0</v>
      </c>
      <c r="AO182" s="9" t="s">
        <v>0</v>
      </c>
      <c r="AP182" s="9" t="s">
        <v>0</v>
      </c>
      <c r="AQ182" s="9" t="s">
        <v>0</v>
      </c>
      <c r="AR182" s="9" t="s">
        <v>0</v>
      </c>
      <c r="AS182" s="9" t="s">
        <v>0</v>
      </c>
      <c r="AT182" s="9" t="s">
        <v>0</v>
      </c>
      <c r="AU182" s="9" t="s">
        <v>0</v>
      </c>
      <c r="AV182" s="9" t="s">
        <v>0</v>
      </c>
      <c r="AW182" s="9" t="s">
        <v>0</v>
      </c>
      <c r="AX182" s="9" t="s">
        <v>0</v>
      </c>
      <c r="AY182" s="9" t="s">
        <v>0</v>
      </c>
      <c r="AZ182" s="9" t="s">
        <v>0</v>
      </c>
      <c r="BA182" s="9" t="s">
        <v>0</v>
      </c>
      <c r="BB182" s="9" t="s">
        <v>0</v>
      </c>
      <c r="BC182" s="9" t="s">
        <v>0</v>
      </c>
      <c r="BD182" s="9" t="s">
        <v>0</v>
      </c>
      <c r="BE182" s="9" t="s">
        <v>0</v>
      </c>
      <c r="BF182" s="9" t="s">
        <v>0</v>
      </c>
      <c r="BG182" s="9" t="s">
        <v>0</v>
      </c>
      <c r="BH182" s="9" t="s">
        <v>0</v>
      </c>
    </row>
    <row r="183" spans="3:60" x14ac:dyDescent="0.2">
      <c r="C183" s="9" t="s">
        <v>207</v>
      </c>
      <c r="D183" s="9" t="s">
        <v>0</v>
      </c>
      <c r="E183" s="9" t="s">
        <v>0</v>
      </c>
      <c r="F183" s="9" t="s">
        <v>0</v>
      </c>
      <c r="G183" s="9" t="s">
        <v>0</v>
      </c>
      <c r="H183" s="9" t="s">
        <v>0</v>
      </c>
      <c r="I183" s="9" t="s">
        <v>0</v>
      </c>
      <c r="J183" s="9" t="s">
        <v>0</v>
      </c>
      <c r="K183" s="9" t="s">
        <v>0</v>
      </c>
      <c r="L183" s="9" t="s">
        <v>0</v>
      </c>
      <c r="M183" s="9" t="s">
        <v>0</v>
      </c>
      <c r="N183" s="9" t="s">
        <v>0</v>
      </c>
      <c r="O183" s="9" t="s">
        <v>0</v>
      </c>
      <c r="P183" s="9" t="s">
        <v>0</v>
      </c>
      <c r="Q183" s="9" t="s">
        <v>0</v>
      </c>
      <c r="R183" s="9" t="s">
        <v>0</v>
      </c>
      <c r="S183" s="9" t="s">
        <v>0</v>
      </c>
      <c r="T183" s="9" t="s">
        <v>0</v>
      </c>
      <c r="U183" s="9" t="s">
        <v>0</v>
      </c>
      <c r="V183" s="9" t="s">
        <v>0</v>
      </c>
      <c r="W183" s="9" t="s">
        <v>0</v>
      </c>
      <c r="X183" s="9" t="s">
        <v>0</v>
      </c>
      <c r="Y183" s="9" t="s">
        <v>0</v>
      </c>
      <c r="Z183" s="9" t="s">
        <v>0</v>
      </c>
      <c r="AA183" s="9" t="s">
        <v>0</v>
      </c>
      <c r="AB183" s="9" t="s">
        <v>0</v>
      </c>
      <c r="AC183" s="9" t="s">
        <v>0</v>
      </c>
      <c r="AD183" s="9" t="s">
        <v>0</v>
      </c>
      <c r="AE183" s="9" t="s">
        <v>0</v>
      </c>
      <c r="AF183" s="9" t="s">
        <v>0</v>
      </c>
      <c r="AG183" s="9" t="s">
        <v>0</v>
      </c>
      <c r="AH183" s="9" t="s">
        <v>0</v>
      </c>
      <c r="AI183" s="9" t="s">
        <v>0</v>
      </c>
      <c r="AJ183" s="9" t="s">
        <v>0</v>
      </c>
      <c r="AK183" s="9" t="s">
        <v>0</v>
      </c>
      <c r="AL183" s="9" t="s">
        <v>0</v>
      </c>
      <c r="AM183" s="9" t="s">
        <v>0</v>
      </c>
      <c r="AN183" s="9" t="s">
        <v>0</v>
      </c>
      <c r="AO183" s="9" t="s">
        <v>0</v>
      </c>
      <c r="AP183" s="9" t="s">
        <v>0</v>
      </c>
      <c r="AQ183" s="9" t="s">
        <v>0</v>
      </c>
      <c r="AR183" s="9" t="s">
        <v>0</v>
      </c>
      <c r="AS183" s="9" t="s">
        <v>0</v>
      </c>
      <c r="AT183" s="9" t="s">
        <v>0</v>
      </c>
      <c r="AU183" s="9" t="s">
        <v>0</v>
      </c>
      <c r="AV183" s="9" t="s">
        <v>0</v>
      </c>
      <c r="AW183" s="9" t="s">
        <v>0</v>
      </c>
      <c r="AX183" s="9" t="s">
        <v>0</v>
      </c>
      <c r="AY183" s="9" t="s">
        <v>0</v>
      </c>
      <c r="AZ183" s="9" t="s">
        <v>0</v>
      </c>
      <c r="BA183" s="9" t="s">
        <v>0</v>
      </c>
      <c r="BB183" s="9" t="s">
        <v>0</v>
      </c>
      <c r="BC183" s="9" t="s">
        <v>0</v>
      </c>
      <c r="BD183" s="9" t="s">
        <v>0</v>
      </c>
      <c r="BE183" s="9" t="s">
        <v>0</v>
      </c>
      <c r="BF183" s="9" t="s">
        <v>0</v>
      </c>
      <c r="BG183" s="9" t="s">
        <v>0</v>
      </c>
      <c r="BH183" s="9" t="s">
        <v>0</v>
      </c>
    </row>
    <row r="184" spans="3:60" x14ac:dyDescent="0.2">
      <c r="C184" s="9" t="s">
        <v>208</v>
      </c>
      <c r="D184" s="9" t="s">
        <v>0</v>
      </c>
      <c r="E184" s="9" t="s">
        <v>0</v>
      </c>
      <c r="F184" s="9" t="s">
        <v>0</v>
      </c>
      <c r="G184" s="9" t="s">
        <v>0</v>
      </c>
      <c r="H184" s="9" t="s">
        <v>0</v>
      </c>
      <c r="I184" s="9" t="s">
        <v>0</v>
      </c>
      <c r="J184" s="9" t="s">
        <v>0</v>
      </c>
      <c r="K184" s="9" t="s">
        <v>0</v>
      </c>
      <c r="L184" s="9" t="s">
        <v>0</v>
      </c>
      <c r="M184" s="9" t="s">
        <v>0</v>
      </c>
      <c r="N184" s="9" t="s">
        <v>0</v>
      </c>
      <c r="O184" s="9" t="s">
        <v>0</v>
      </c>
      <c r="P184" s="9" t="s">
        <v>0</v>
      </c>
      <c r="Q184" s="9" t="s">
        <v>0</v>
      </c>
      <c r="R184" s="9" t="s">
        <v>0</v>
      </c>
      <c r="S184" s="9" t="s">
        <v>0</v>
      </c>
      <c r="T184" s="9" t="s">
        <v>0</v>
      </c>
      <c r="U184" s="9" t="s">
        <v>0</v>
      </c>
      <c r="V184" s="9" t="s">
        <v>0</v>
      </c>
      <c r="W184" s="9" t="s">
        <v>0</v>
      </c>
      <c r="X184" s="9" t="s">
        <v>0</v>
      </c>
      <c r="Y184" s="9" t="s">
        <v>0</v>
      </c>
      <c r="Z184" s="9" t="s">
        <v>0</v>
      </c>
      <c r="AA184" s="9" t="s">
        <v>0</v>
      </c>
      <c r="AB184" s="9" t="s">
        <v>0</v>
      </c>
      <c r="AC184" s="9" t="s">
        <v>0</v>
      </c>
      <c r="AD184" s="9" t="s">
        <v>0</v>
      </c>
      <c r="AE184" s="9" t="s">
        <v>0</v>
      </c>
      <c r="AF184" s="9" t="s">
        <v>0</v>
      </c>
      <c r="AG184" s="9" t="s">
        <v>0</v>
      </c>
      <c r="AH184" s="9" t="s">
        <v>0</v>
      </c>
      <c r="AI184" s="9" t="s">
        <v>0</v>
      </c>
      <c r="AJ184" s="9" t="s">
        <v>0</v>
      </c>
      <c r="AK184" s="9" t="s">
        <v>0</v>
      </c>
      <c r="AL184" s="9" t="s">
        <v>0</v>
      </c>
      <c r="AM184" s="9" t="s">
        <v>0</v>
      </c>
      <c r="AN184" s="9" t="s">
        <v>0</v>
      </c>
      <c r="AO184" s="9" t="s">
        <v>0</v>
      </c>
      <c r="AP184" s="9" t="s">
        <v>0</v>
      </c>
      <c r="AQ184" s="9" t="s">
        <v>0</v>
      </c>
      <c r="AR184" s="9" t="s">
        <v>0</v>
      </c>
      <c r="AS184" s="9" t="s">
        <v>0</v>
      </c>
      <c r="AT184" s="9" t="s">
        <v>0</v>
      </c>
      <c r="AU184" s="9" t="s">
        <v>0</v>
      </c>
      <c r="AV184" s="9" t="s">
        <v>0</v>
      </c>
      <c r="AW184" s="9" t="s">
        <v>0</v>
      </c>
      <c r="AX184" s="9" t="s">
        <v>0</v>
      </c>
      <c r="AY184" s="9" t="s">
        <v>0</v>
      </c>
      <c r="AZ184" s="9" t="s">
        <v>0</v>
      </c>
      <c r="BA184" s="9" t="s">
        <v>0</v>
      </c>
      <c r="BB184" s="9" t="s">
        <v>0</v>
      </c>
      <c r="BC184" s="9" t="s">
        <v>0</v>
      </c>
      <c r="BD184" s="9" t="s">
        <v>0</v>
      </c>
      <c r="BE184" s="9" t="s">
        <v>0</v>
      </c>
      <c r="BF184" s="9" t="s">
        <v>0</v>
      </c>
      <c r="BG184" s="9" t="s">
        <v>0</v>
      </c>
      <c r="BH184" s="9" t="s">
        <v>0</v>
      </c>
    </row>
    <row r="185" spans="3:60" x14ac:dyDescent="0.2">
      <c r="C185" s="9" t="s">
        <v>209</v>
      </c>
      <c r="D185" s="9" t="s">
        <v>0</v>
      </c>
      <c r="E185" s="9" t="s">
        <v>0</v>
      </c>
      <c r="F185" s="9" t="s">
        <v>0</v>
      </c>
      <c r="G185" s="9" t="s">
        <v>0</v>
      </c>
      <c r="H185" s="9" t="s">
        <v>0</v>
      </c>
      <c r="I185" s="9" t="s">
        <v>0</v>
      </c>
      <c r="J185" s="9" t="s">
        <v>0</v>
      </c>
      <c r="K185" s="9" t="s">
        <v>0</v>
      </c>
      <c r="L185" s="9" t="s">
        <v>0</v>
      </c>
      <c r="M185" s="9" t="s">
        <v>0</v>
      </c>
      <c r="N185" s="9" t="s">
        <v>0</v>
      </c>
      <c r="O185" s="9" t="s">
        <v>0</v>
      </c>
      <c r="P185" s="9" t="s">
        <v>0</v>
      </c>
      <c r="Q185" s="9" t="s">
        <v>0</v>
      </c>
      <c r="R185" s="9" t="s">
        <v>0</v>
      </c>
      <c r="S185" s="9" t="s">
        <v>0</v>
      </c>
      <c r="T185" s="9" t="s">
        <v>0</v>
      </c>
      <c r="U185" s="9" t="s">
        <v>0</v>
      </c>
      <c r="V185" s="9" t="s">
        <v>0</v>
      </c>
      <c r="W185" s="9" t="s">
        <v>0</v>
      </c>
      <c r="X185" s="9" t="s">
        <v>0</v>
      </c>
      <c r="Y185" s="9" t="s">
        <v>0</v>
      </c>
      <c r="Z185" s="9" t="s">
        <v>0</v>
      </c>
      <c r="AA185" s="9" t="s">
        <v>0</v>
      </c>
      <c r="AB185" s="9" t="s">
        <v>0</v>
      </c>
      <c r="AC185" s="9" t="s">
        <v>0</v>
      </c>
      <c r="AD185" s="9" t="s">
        <v>0</v>
      </c>
      <c r="AE185" s="9" t="s">
        <v>0</v>
      </c>
      <c r="AF185" s="9" t="s">
        <v>0</v>
      </c>
      <c r="AG185" s="9" t="s">
        <v>0</v>
      </c>
      <c r="AH185" s="9" t="s">
        <v>0</v>
      </c>
      <c r="AI185" s="9" t="s">
        <v>0</v>
      </c>
      <c r="AJ185" s="9" t="s">
        <v>0</v>
      </c>
      <c r="AK185" s="9" t="s">
        <v>0</v>
      </c>
      <c r="AL185" s="9" t="s">
        <v>0</v>
      </c>
      <c r="AM185" s="9" t="s">
        <v>0</v>
      </c>
      <c r="AN185" s="9" t="s">
        <v>0</v>
      </c>
      <c r="AO185" s="9" t="s">
        <v>0</v>
      </c>
      <c r="AP185" s="9" t="s">
        <v>0</v>
      </c>
      <c r="AQ185" s="9" t="s">
        <v>0</v>
      </c>
      <c r="AR185" s="9" t="s">
        <v>0</v>
      </c>
      <c r="AS185" s="9" t="s">
        <v>0</v>
      </c>
      <c r="AT185" s="9" t="s">
        <v>0</v>
      </c>
      <c r="AU185" s="9" t="s">
        <v>0</v>
      </c>
      <c r="AV185" s="9" t="s">
        <v>0</v>
      </c>
      <c r="AW185" s="9" t="s">
        <v>0</v>
      </c>
      <c r="AX185" s="9" t="s">
        <v>0</v>
      </c>
      <c r="AY185" s="9" t="s">
        <v>0</v>
      </c>
      <c r="AZ185" s="9" t="s">
        <v>0</v>
      </c>
      <c r="BA185" s="9" t="s">
        <v>0</v>
      </c>
      <c r="BB185" s="9" t="s">
        <v>0</v>
      </c>
      <c r="BC185" s="9" t="s">
        <v>0</v>
      </c>
      <c r="BD185" s="9" t="s">
        <v>0</v>
      </c>
      <c r="BE185" s="9" t="s">
        <v>0</v>
      </c>
      <c r="BF185" s="9" t="s">
        <v>0</v>
      </c>
      <c r="BG185" s="9" t="s">
        <v>0</v>
      </c>
      <c r="BH185" s="9" t="s">
        <v>0</v>
      </c>
    </row>
    <row r="186" spans="3:60" x14ac:dyDescent="0.2">
      <c r="C186" s="9" t="s">
        <v>210</v>
      </c>
      <c r="D186" s="9" t="s">
        <v>0</v>
      </c>
      <c r="E186" s="9" t="s">
        <v>0</v>
      </c>
      <c r="F186" s="9" t="s">
        <v>0</v>
      </c>
      <c r="G186" s="9" t="s">
        <v>0</v>
      </c>
      <c r="H186" s="9" t="s">
        <v>0</v>
      </c>
      <c r="I186" s="9" t="s">
        <v>0</v>
      </c>
      <c r="J186" s="9" t="s">
        <v>0</v>
      </c>
      <c r="K186" s="9" t="s">
        <v>0</v>
      </c>
      <c r="L186" s="9" t="s">
        <v>0</v>
      </c>
      <c r="M186" s="9" t="s">
        <v>0</v>
      </c>
      <c r="N186" s="9" t="s">
        <v>0</v>
      </c>
      <c r="O186" s="9" t="s">
        <v>0</v>
      </c>
      <c r="P186" s="9" t="s">
        <v>0</v>
      </c>
      <c r="Q186" s="9" t="s">
        <v>0</v>
      </c>
      <c r="R186" s="9" t="s">
        <v>0</v>
      </c>
      <c r="S186" s="9" t="s">
        <v>0</v>
      </c>
      <c r="T186" s="9" t="s">
        <v>0</v>
      </c>
      <c r="U186" s="9" t="s">
        <v>0</v>
      </c>
      <c r="V186" s="9" t="s">
        <v>0</v>
      </c>
      <c r="W186" s="9" t="s">
        <v>0</v>
      </c>
      <c r="X186" s="9" t="s">
        <v>0</v>
      </c>
      <c r="Y186" s="9" t="s">
        <v>0</v>
      </c>
      <c r="Z186" s="9" t="s">
        <v>0</v>
      </c>
      <c r="AA186" s="9" t="s">
        <v>0</v>
      </c>
      <c r="AB186" s="9" t="s">
        <v>0</v>
      </c>
      <c r="AC186" s="9" t="s">
        <v>0</v>
      </c>
      <c r="AD186" s="9" t="s">
        <v>0</v>
      </c>
      <c r="AE186" s="9" t="s">
        <v>0</v>
      </c>
      <c r="AF186" s="9" t="s">
        <v>0</v>
      </c>
      <c r="AG186" s="9" t="s">
        <v>0</v>
      </c>
      <c r="AH186" s="9" t="s">
        <v>0</v>
      </c>
      <c r="AI186" s="9" t="s">
        <v>0</v>
      </c>
      <c r="AJ186" s="9" t="s">
        <v>0</v>
      </c>
      <c r="AK186" s="9" t="s">
        <v>0</v>
      </c>
      <c r="AL186" s="9" t="s">
        <v>0</v>
      </c>
      <c r="AM186" s="9" t="s">
        <v>0</v>
      </c>
      <c r="AN186" s="9" t="s">
        <v>0</v>
      </c>
      <c r="AO186" s="9" t="s">
        <v>0</v>
      </c>
      <c r="AP186" s="9" t="s">
        <v>0</v>
      </c>
      <c r="AQ186" s="9" t="s">
        <v>0</v>
      </c>
      <c r="AR186" s="9" t="s">
        <v>0</v>
      </c>
      <c r="AS186" s="9" t="s">
        <v>0</v>
      </c>
      <c r="AT186" s="9" t="s">
        <v>0</v>
      </c>
      <c r="AU186" s="9" t="s">
        <v>0</v>
      </c>
      <c r="AV186" s="9" t="s">
        <v>0</v>
      </c>
      <c r="AW186" s="9" t="s">
        <v>0</v>
      </c>
      <c r="AX186" s="9" t="s">
        <v>0</v>
      </c>
      <c r="AY186" s="9" t="s">
        <v>0</v>
      </c>
      <c r="AZ186" s="9" t="s">
        <v>0</v>
      </c>
      <c r="BA186" s="9" t="s">
        <v>0</v>
      </c>
      <c r="BB186" s="9" t="s">
        <v>0</v>
      </c>
      <c r="BC186" s="9" t="s">
        <v>0</v>
      </c>
      <c r="BD186" s="9" t="s">
        <v>0</v>
      </c>
      <c r="BE186" s="9" t="s">
        <v>0</v>
      </c>
      <c r="BF186" s="9" t="s">
        <v>0</v>
      </c>
      <c r="BG186" s="9" t="s">
        <v>0</v>
      </c>
      <c r="BH186" s="9" t="s">
        <v>0</v>
      </c>
    </row>
    <row r="187" spans="3:60" x14ac:dyDescent="0.2">
      <c r="C187" s="9" t="s">
        <v>212</v>
      </c>
      <c r="D187" s="9">
        <v>806.69534723979609</v>
      </c>
      <c r="E187" s="9">
        <v>956.48334168271992</v>
      </c>
      <c r="F187" s="9">
        <v>1116.6831072112877</v>
      </c>
      <c r="G187" s="9">
        <v>1235.3597380530607</v>
      </c>
      <c r="H187" s="9">
        <v>1472.8885950822973</v>
      </c>
      <c r="I187" s="9">
        <v>1603.3249495163382</v>
      </c>
      <c r="J187" s="9">
        <v>1863.4333021737673</v>
      </c>
      <c r="K187" s="9">
        <v>2340.8460596920886</v>
      </c>
      <c r="L187" s="9">
        <v>2502.4764108311342</v>
      </c>
      <c r="M187" s="9">
        <v>3052.3119193087746</v>
      </c>
      <c r="N187" s="9">
        <v>3947.5176499145264</v>
      </c>
      <c r="O187" s="9">
        <v>4804.1027336063671</v>
      </c>
      <c r="P187" s="9">
        <v>6044.9679022037217</v>
      </c>
      <c r="Q187" s="9">
        <v>7110.108610885879</v>
      </c>
      <c r="R187" s="9">
        <v>8137.8371817979933</v>
      </c>
      <c r="S187" s="9">
        <v>9175.9052198298796</v>
      </c>
      <c r="T187" s="9">
        <v>9947.0941552572731</v>
      </c>
      <c r="U187" s="9">
        <v>11812.252423473999</v>
      </c>
      <c r="V187" s="9">
        <v>13189.859885243279</v>
      </c>
      <c r="W187" s="9">
        <v>14120.763116714095</v>
      </c>
      <c r="X187" s="9">
        <v>14464.30508141943</v>
      </c>
      <c r="Y187" s="9">
        <v>15592.092011961142</v>
      </c>
      <c r="Z187" s="9">
        <v>15913.328203194804</v>
      </c>
      <c r="AA187" s="9">
        <v>16714.791842046823</v>
      </c>
      <c r="AB187" s="9">
        <v>16957.965572983107</v>
      </c>
      <c r="AC187" s="9">
        <v>16299.668951127685</v>
      </c>
      <c r="AD187" s="9">
        <v>18680.018799031128</v>
      </c>
      <c r="AE187" s="9">
        <v>19987.253843730472</v>
      </c>
      <c r="AF187" s="9">
        <v>21052.306754739784</v>
      </c>
      <c r="AG187" s="9">
        <v>22239.666988591467</v>
      </c>
      <c r="AH187" s="9">
        <v>24325.125111684418</v>
      </c>
      <c r="AI187" s="9">
        <v>24591.835485261261</v>
      </c>
      <c r="AJ187" s="9">
        <v>25886.641410000004</v>
      </c>
      <c r="AK187" s="9">
        <v>26794.900234000001</v>
      </c>
      <c r="AL187" s="9">
        <v>27476.199000000004</v>
      </c>
      <c r="AM187" s="9">
        <v>26959.486000000001</v>
      </c>
      <c r="AN187" s="9">
        <v>26631.258000000002</v>
      </c>
      <c r="AO187" s="9">
        <v>20931.530503188718</v>
      </c>
      <c r="AP187" s="9">
        <v>22630.61</v>
      </c>
      <c r="AQ187" s="9">
        <v>21945.675752632495</v>
      </c>
      <c r="AR187" s="9">
        <v>21636.577832961746</v>
      </c>
      <c r="AS187" s="9">
        <v>21740.88872495243</v>
      </c>
      <c r="AT187" s="9">
        <v>20600.116848990667</v>
      </c>
      <c r="AU187" s="9">
        <v>20077.591999999997</v>
      </c>
      <c r="AV187" s="9">
        <v>18427.499</v>
      </c>
      <c r="AW187" s="9">
        <v>17642.219520694962</v>
      </c>
      <c r="AX187" s="9">
        <v>20225.931778759823</v>
      </c>
      <c r="AY187" s="9">
        <v>21166.019953149167</v>
      </c>
      <c r="AZ187" s="9">
        <v>21182.824313900725</v>
      </c>
      <c r="BA187" s="9">
        <v>21202.483013729725</v>
      </c>
      <c r="BB187" s="9" t="s">
        <v>0</v>
      </c>
      <c r="BC187" s="9" t="s">
        <v>0</v>
      </c>
      <c r="BD187" s="9" t="s">
        <v>0</v>
      </c>
      <c r="BE187" s="9" t="s">
        <v>0</v>
      </c>
      <c r="BF187" s="9" t="s">
        <v>0</v>
      </c>
      <c r="BG187" s="9" t="s">
        <v>0</v>
      </c>
      <c r="BH187" s="9" t="s">
        <v>0</v>
      </c>
    </row>
    <row r="188" spans="3:60" x14ac:dyDescent="0.2">
      <c r="C188" s="9" t="s">
        <v>213</v>
      </c>
      <c r="D188" s="9">
        <v>28527.080478788917</v>
      </c>
      <c r="E188" s="9">
        <v>31292.457356021423</v>
      </c>
      <c r="F188" s="9">
        <v>33297.099646248666</v>
      </c>
      <c r="G188" s="9">
        <v>32856.821615700246</v>
      </c>
      <c r="H188" s="9">
        <v>32784.641959976529</v>
      </c>
      <c r="I188" s="9">
        <v>31835.852501162673</v>
      </c>
      <c r="J188" s="9">
        <v>31627.149019807865</v>
      </c>
      <c r="K188" s="9">
        <v>33050.531603628624</v>
      </c>
      <c r="L188" s="9">
        <v>30644.058315163737</v>
      </c>
      <c r="M188" s="9">
        <v>31435.715216751185</v>
      </c>
      <c r="N188" s="9">
        <v>33627.31659872616</v>
      </c>
      <c r="O188" s="9">
        <v>33849.644928560258</v>
      </c>
      <c r="P188" s="9">
        <v>35258.911135350427</v>
      </c>
      <c r="Q188" s="9">
        <v>36283.14309663936</v>
      </c>
      <c r="R188" s="9">
        <v>37412.323792942261</v>
      </c>
      <c r="S188" s="9">
        <v>38419.549386132123</v>
      </c>
      <c r="T188" s="9">
        <v>38960.262241053417</v>
      </c>
      <c r="U188" s="9">
        <v>41308.586932614278</v>
      </c>
      <c r="V188" s="9">
        <v>43108.610470549072</v>
      </c>
      <c r="W188" s="9">
        <v>42700.074953254065</v>
      </c>
      <c r="X188" s="9">
        <v>40439.089111986221</v>
      </c>
      <c r="Y188" s="9">
        <v>39675.134727398887</v>
      </c>
      <c r="Z188" s="9">
        <v>40196.426854385922</v>
      </c>
      <c r="AA188" s="9">
        <v>40379.239352510245</v>
      </c>
      <c r="AB188" s="9">
        <v>39512.623498713205</v>
      </c>
      <c r="AC188" s="9">
        <v>35667.525525566387</v>
      </c>
      <c r="AD188" s="9">
        <v>35926.662710925964</v>
      </c>
      <c r="AE188" s="9">
        <v>35551.45021407993</v>
      </c>
      <c r="AF188" s="9">
        <v>36396.494152081294</v>
      </c>
      <c r="AG188" s="9">
        <v>37183.550976997118</v>
      </c>
      <c r="AH188" s="9">
        <v>39143.800968775249</v>
      </c>
      <c r="AI188" s="9">
        <v>38598.659471456587</v>
      </c>
      <c r="AJ188" s="9">
        <v>38221.651097610404</v>
      </c>
      <c r="AK188" s="9">
        <v>37341.307223749616</v>
      </c>
      <c r="AL188" s="9">
        <v>35899.637085161681</v>
      </c>
      <c r="AM188" s="9">
        <v>32990.061516657945</v>
      </c>
      <c r="AN188" s="9">
        <v>29488.897008502165</v>
      </c>
      <c r="AO188" s="9">
        <v>22854.711973299418</v>
      </c>
      <c r="AP188" s="9">
        <v>23830.086817849144</v>
      </c>
      <c r="AQ188" s="9">
        <v>22476.049049939978</v>
      </c>
      <c r="AR188" s="9">
        <v>21636.577832961742</v>
      </c>
      <c r="AS188" s="9">
        <v>20949.412301479177</v>
      </c>
      <c r="AT188" s="9">
        <v>19520.583846069894</v>
      </c>
      <c r="AU188" s="9">
        <v>18526.122989717638</v>
      </c>
      <c r="AV188" s="9">
        <v>16709.416990725949</v>
      </c>
      <c r="AW188" s="9">
        <v>15735.474218606667</v>
      </c>
      <c r="AX188" s="9">
        <v>17632.144338747428</v>
      </c>
      <c r="AY188" s="9">
        <v>18331.41041656573</v>
      </c>
      <c r="AZ188" s="9">
        <v>18543.796351182496</v>
      </c>
      <c r="BA188" s="9">
        <v>18542.906697696781</v>
      </c>
      <c r="BB188" s="9" t="s">
        <v>0</v>
      </c>
      <c r="BC188" s="9" t="s">
        <v>0</v>
      </c>
      <c r="BD188" s="9" t="s">
        <v>0</v>
      </c>
      <c r="BE188" s="9" t="s">
        <v>0</v>
      </c>
      <c r="BF188" s="9" t="s">
        <v>0</v>
      </c>
      <c r="BG188" s="9" t="s">
        <v>0</v>
      </c>
      <c r="BH188" s="9" t="s">
        <v>0</v>
      </c>
    </row>
    <row r="189" spans="3:60" x14ac:dyDescent="0.2">
      <c r="C189" s="9" t="s">
        <v>214</v>
      </c>
      <c r="D189" s="9">
        <v>2499.1680000000001</v>
      </c>
      <c r="E189" s="9">
        <v>2987.4501959898703</v>
      </c>
      <c r="F189" s="9">
        <v>3707.3488563492338</v>
      </c>
      <c r="G189" s="9">
        <v>4102.8987993138935</v>
      </c>
      <c r="H189" s="9">
        <v>4385.2600178368239</v>
      </c>
      <c r="I189" s="9">
        <v>4755.2577161675727</v>
      </c>
      <c r="J189" s="9">
        <v>4334.899199846217</v>
      </c>
      <c r="K189" s="9">
        <v>5136.62892825168</v>
      </c>
      <c r="L189" s="9">
        <v>5709.5538849480363</v>
      </c>
      <c r="M189" s="9">
        <v>7113.2320727920478</v>
      </c>
      <c r="N189" s="9">
        <v>8924.5840387646676</v>
      </c>
      <c r="O189" s="9">
        <v>8182.9409901826239</v>
      </c>
      <c r="P189" s="9">
        <v>8654.050617000983</v>
      </c>
      <c r="Q189" s="9">
        <v>9064.1538005728016</v>
      </c>
      <c r="R189" s="9">
        <v>8968.3601220289584</v>
      </c>
      <c r="S189" s="9">
        <v>9304.8380677057139</v>
      </c>
      <c r="T189" s="9">
        <v>12919.325735673894</v>
      </c>
      <c r="U189" s="9">
        <v>17646.903149894875</v>
      </c>
      <c r="V189" s="9">
        <v>19621.33527965581</v>
      </c>
      <c r="W189" s="9">
        <v>19926.834778806209</v>
      </c>
      <c r="X189" s="9">
        <v>23376.012019030131</v>
      </c>
      <c r="Y189" s="9">
        <v>24335.402224729969</v>
      </c>
      <c r="Z189" s="9">
        <v>25002.028562155145</v>
      </c>
      <c r="AA189" s="9">
        <v>20565.768570883905</v>
      </c>
      <c r="AB189" s="9">
        <v>20364.177623418505</v>
      </c>
      <c r="AC189" s="9">
        <v>19375.382159739704</v>
      </c>
      <c r="AD189" s="9">
        <v>23442.582150495818</v>
      </c>
      <c r="AE189" s="9">
        <v>22723.692090893077</v>
      </c>
      <c r="AF189" s="9">
        <v>23478.257113235803</v>
      </c>
      <c r="AG189" s="9">
        <v>23693.752584715454</v>
      </c>
      <c r="AH189" s="9">
        <v>22411.207952537701</v>
      </c>
      <c r="AI189" s="9">
        <v>22005.919844351516</v>
      </c>
      <c r="AJ189" s="9">
        <v>24362.751315232232</v>
      </c>
      <c r="AK189" s="9">
        <v>30241.527074704019</v>
      </c>
      <c r="AL189" s="9">
        <v>34116.243465736246</v>
      </c>
      <c r="AM189" s="9">
        <v>33526.695020643689</v>
      </c>
      <c r="AN189" s="9">
        <v>33408.507915798982</v>
      </c>
      <c r="AO189" s="9">
        <v>28648.213214700427</v>
      </c>
      <c r="AP189" s="9">
        <v>33150.145751241449</v>
      </c>
      <c r="AQ189" s="9">
        <v>30486.456557105634</v>
      </c>
      <c r="AR189" s="9">
        <v>28655.821247548833</v>
      </c>
      <c r="AS189" s="9">
        <v>30222.963404396232</v>
      </c>
      <c r="AT189" s="9">
        <v>26468.093086201552</v>
      </c>
      <c r="AU189" s="9">
        <v>26657.83340880978</v>
      </c>
      <c r="AV189" s="9">
        <v>24448.384684767159</v>
      </c>
      <c r="AW189" s="9">
        <v>19566.399571497699</v>
      </c>
      <c r="AX189" s="9">
        <v>22372.948963406252</v>
      </c>
      <c r="AY189" s="9">
        <v>23851.793401671035</v>
      </c>
      <c r="AZ189" s="9">
        <v>25370.607469457827</v>
      </c>
      <c r="BA189" s="9">
        <v>24812.439825794172</v>
      </c>
      <c r="BB189" s="9" t="s">
        <v>0</v>
      </c>
      <c r="BC189" s="9" t="s">
        <v>0</v>
      </c>
      <c r="BD189" s="9" t="s">
        <v>0</v>
      </c>
      <c r="BE189" s="9" t="s">
        <v>0</v>
      </c>
      <c r="BF189" s="9" t="s">
        <v>0</v>
      </c>
      <c r="BG189" s="9" t="s">
        <v>0</v>
      </c>
      <c r="BH189" s="9" t="s">
        <v>0</v>
      </c>
    </row>
    <row r="190" spans="3:60" x14ac:dyDescent="0.2">
      <c r="C190" s="9" t="s">
        <v>215</v>
      </c>
      <c r="D190" s="9">
        <v>37781.710454657201</v>
      </c>
      <c r="E190" s="9">
        <v>41444.218735211471</v>
      </c>
      <c r="F190" s="9">
        <v>44099.198260047233</v>
      </c>
      <c r="G190" s="9">
        <v>43516.087167340236</v>
      </c>
      <c r="H190" s="9">
        <v>43420.491305180491</v>
      </c>
      <c r="I190" s="9">
        <v>42163.899743278824</v>
      </c>
      <c r="J190" s="9">
        <v>41887.489596460982</v>
      </c>
      <c r="K190" s="9">
        <v>43772.639697541388</v>
      </c>
      <c r="L190" s="9">
        <v>40585.468929426839</v>
      </c>
      <c r="M190" s="9">
        <v>41633.951681016071</v>
      </c>
      <c r="N190" s="9">
        <v>44536.542743826445</v>
      </c>
      <c r="O190" s="9">
        <v>44830.997852539906</v>
      </c>
      <c r="P190" s="9">
        <v>46697.452003642706</v>
      </c>
      <c r="Q190" s="9">
        <v>48053.960792847305</v>
      </c>
      <c r="R190" s="9">
        <v>49549.465324074248</v>
      </c>
      <c r="S190" s="9">
        <v>50883.45061404162</v>
      </c>
      <c r="T190" s="9">
        <v>51599.57915509359</v>
      </c>
      <c r="U190" s="9">
        <v>54709.737014256381</v>
      </c>
      <c r="V190" s="9">
        <v>57093.716271172867</v>
      </c>
      <c r="W190" s="9">
        <v>56552.645458253181</v>
      </c>
      <c r="X190" s="9">
        <v>53558.160535045652</v>
      </c>
      <c r="Y190" s="9">
        <v>52546.3674291754</v>
      </c>
      <c r="Z190" s="9">
        <v>53236.774855156509</v>
      </c>
      <c r="AA190" s="9">
        <v>53478.894579842723</v>
      </c>
      <c r="AB190" s="9">
        <v>52331.135022466333</v>
      </c>
      <c r="AC190" s="9">
        <v>47238.62727708945</v>
      </c>
      <c r="AD190" s="9">
        <v>47581.832608338475</v>
      </c>
      <c r="AE190" s="9">
        <v>47084.89532359437</v>
      </c>
      <c r="AF190" s="9">
        <v>48204.084699134219</v>
      </c>
      <c r="AG190" s="9">
        <v>49246.475037410921</v>
      </c>
      <c r="AH190" s="9">
        <v>51842.660709589101</v>
      </c>
      <c r="AI190" s="9">
        <v>51120.666805452071</v>
      </c>
      <c r="AJ190" s="9">
        <v>50621.351033190389</v>
      </c>
      <c r="AK190" s="9">
        <v>49455.409871862284</v>
      </c>
      <c r="AL190" s="9">
        <v>47546.039447932824</v>
      </c>
      <c r="AM190" s="9">
        <v>43692.552170926356</v>
      </c>
      <c r="AN190" s="9">
        <v>39055.555272501377</v>
      </c>
      <c r="AO190" s="9">
        <v>30269.137107872881</v>
      </c>
      <c r="AP190" s="9">
        <v>31560.93876941811</v>
      </c>
      <c r="AQ190" s="9">
        <v>29767.630024422197</v>
      </c>
      <c r="AR190" s="9">
        <v>28655.821247548829</v>
      </c>
      <c r="AS190" s="9">
        <v>27745.728496760712</v>
      </c>
      <c r="AT190" s="9">
        <v>25853.365798384071</v>
      </c>
      <c r="AU190" s="9">
        <v>24536.286325034947</v>
      </c>
      <c r="AV190" s="9">
        <v>22130.21255642136</v>
      </c>
      <c r="AW190" s="9">
        <v>20840.307553945655</v>
      </c>
      <c r="AX190" s="9">
        <v>23352.28705217857</v>
      </c>
      <c r="AY190" s="9">
        <v>24278.405955321807</v>
      </c>
      <c r="AZ190" s="9">
        <v>24559.693200692003</v>
      </c>
      <c r="BA190" s="9">
        <v>24558.514929735487</v>
      </c>
      <c r="BB190" s="9" t="s">
        <v>0</v>
      </c>
      <c r="BC190" s="9" t="s">
        <v>0</v>
      </c>
      <c r="BD190" s="9" t="s">
        <v>0</v>
      </c>
      <c r="BE190" s="9" t="s">
        <v>0</v>
      </c>
      <c r="BF190" s="9" t="s">
        <v>0</v>
      </c>
      <c r="BG190" s="9" t="s">
        <v>0</v>
      </c>
      <c r="BH190" s="9" t="s">
        <v>0</v>
      </c>
    </row>
    <row r="191" spans="3:60" x14ac:dyDescent="0.2">
      <c r="C191" s="9" t="s">
        <v>217</v>
      </c>
      <c r="D191" s="9">
        <v>3.9022064126096478</v>
      </c>
      <c r="E191" s="9">
        <v>4.1992648923040221</v>
      </c>
      <c r="F191" s="9">
        <v>4.3316439929072805</v>
      </c>
      <c r="G191" s="9">
        <v>4.0116500465769391</v>
      </c>
      <c r="H191" s="9">
        <v>3.8022037975695904</v>
      </c>
      <c r="I191" s="9">
        <v>3.7694275502589396</v>
      </c>
      <c r="J191" s="9">
        <v>3.5152249905999695</v>
      </c>
      <c r="K191" s="9">
        <v>3.5887697668985203</v>
      </c>
      <c r="L191" s="9">
        <v>3.2102627408934139</v>
      </c>
      <c r="M191" s="9">
        <v>3.1205869642954007</v>
      </c>
      <c r="N191" s="9">
        <v>3.2259480100043869</v>
      </c>
      <c r="O191" s="9">
        <v>3.2221160533137341</v>
      </c>
      <c r="P191" s="9">
        <v>3.3453707257017489</v>
      </c>
      <c r="Q191" s="9">
        <v>3.3961634535507521</v>
      </c>
      <c r="R191" s="9">
        <v>3.3929339328291044</v>
      </c>
      <c r="S191" s="9">
        <v>3.388071164997553</v>
      </c>
      <c r="T191" s="9">
        <v>3.3366426324704186</v>
      </c>
      <c r="U191" s="9">
        <v>3.4361285839711955</v>
      </c>
      <c r="V191" s="9">
        <v>3.4380288850751723</v>
      </c>
      <c r="W191" s="9">
        <v>3.291084535221644</v>
      </c>
      <c r="X191" s="9">
        <v>3.0571446487212226</v>
      </c>
      <c r="Y191" s="9">
        <v>2.9541251092463505</v>
      </c>
      <c r="Z191" s="9">
        <v>2.972152611367779</v>
      </c>
      <c r="AA191" s="9">
        <v>3.0115063992371138</v>
      </c>
      <c r="AB191" s="9">
        <v>2.881147369346023</v>
      </c>
      <c r="AC191" s="9">
        <v>2.5259716317282694</v>
      </c>
      <c r="AD191" s="9">
        <v>2.5176744082322293</v>
      </c>
      <c r="AE191" s="9">
        <v>2.4436478599294156</v>
      </c>
      <c r="AF191" s="9">
        <v>2.4659572939720875</v>
      </c>
      <c r="AG191" s="9">
        <v>2.4818798234138049</v>
      </c>
      <c r="AH191" s="9">
        <v>2.5123320096430444</v>
      </c>
      <c r="AI191" s="9">
        <v>2.4392618158490689</v>
      </c>
      <c r="AJ191" s="9">
        <v>2.4094833389938195</v>
      </c>
      <c r="AK191" s="9">
        <v>2.3483229074474816</v>
      </c>
      <c r="AL191" s="9">
        <v>2.226960670921287</v>
      </c>
      <c r="AM191" s="9">
        <v>2.0234362146522038</v>
      </c>
      <c r="AN191" s="9">
        <v>1.7714144217119554</v>
      </c>
      <c r="AO191" s="9">
        <v>1.354878236342258</v>
      </c>
      <c r="AP191" s="9">
        <v>1.4276683072499576</v>
      </c>
      <c r="AQ191" s="9">
        <v>1.4254339729734975</v>
      </c>
      <c r="AR191" s="9">
        <v>1.349943709110357</v>
      </c>
      <c r="AS191" s="9">
        <v>1.2977261348638112</v>
      </c>
      <c r="AT191" s="9">
        <v>1.2447121287116867</v>
      </c>
      <c r="AU191" s="9">
        <v>1.2023339468657532</v>
      </c>
      <c r="AV191" s="9">
        <v>1.0824572228748557</v>
      </c>
      <c r="AW191" s="9">
        <v>1.0109857909464193</v>
      </c>
      <c r="AX191" s="9">
        <v>1.1219377904146608</v>
      </c>
      <c r="AY191" s="9">
        <v>1.1483736453879931</v>
      </c>
      <c r="AZ191" s="9">
        <v>1.1502309191817226</v>
      </c>
      <c r="BA191" s="9">
        <v>1.1395678035684382</v>
      </c>
      <c r="BB191" s="9" t="s">
        <v>0</v>
      </c>
      <c r="BC191" s="9" t="s">
        <v>0</v>
      </c>
      <c r="BD191" s="9" t="s">
        <v>0</v>
      </c>
      <c r="BE191" s="9" t="s">
        <v>0</v>
      </c>
      <c r="BF191" s="9" t="s">
        <v>0</v>
      </c>
      <c r="BG191" s="9" t="s">
        <v>0</v>
      </c>
      <c r="BH191" s="9" t="s">
        <v>0</v>
      </c>
    </row>
    <row r="192" spans="3:60" x14ac:dyDescent="0.2">
      <c r="C192" s="9" t="s">
        <v>216</v>
      </c>
      <c r="D192" s="9">
        <v>8.6705471592999999</v>
      </c>
      <c r="E192" s="9">
        <v>9.6938657262480188</v>
      </c>
      <c r="F192" s="9">
        <v>6.4061517042908189</v>
      </c>
      <c r="G192" s="9">
        <v>-1.3222714147057002</v>
      </c>
      <c r="H192" s="9">
        <v>-0.21967936085828255</v>
      </c>
      <c r="I192" s="9">
        <v>-2.8940058579018046</v>
      </c>
      <c r="J192" s="9">
        <v>-0.6555611518403226</v>
      </c>
      <c r="K192" s="9">
        <v>4.5005086703493458</v>
      </c>
      <c r="L192" s="9">
        <v>-7.2811938922055948</v>
      </c>
      <c r="M192" s="9">
        <v>2.5833944494085159</v>
      </c>
      <c r="N192" s="9">
        <v>6.9716924423820048</v>
      </c>
      <c r="O192" s="9">
        <v>0.66115394364389957</v>
      </c>
      <c r="P192" s="9">
        <v>4.1633116381705859</v>
      </c>
      <c r="Q192" s="9">
        <v>2.9048882347987304</v>
      </c>
      <c r="R192" s="9">
        <v>3.1121358292895307</v>
      </c>
      <c r="S192" s="9">
        <v>2.6922294342482722</v>
      </c>
      <c r="T192" s="9">
        <v>1.4073898928040673</v>
      </c>
      <c r="U192" s="9">
        <v>6.027486871190435</v>
      </c>
      <c r="V192" s="9">
        <v>4.3575045083752872</v>
      </c>
      <c r="W192" s="9">
        <v>-0.94768890213733359</v>
      </c>
      <c r="X192" s="9">
        <v>-5.2950395139658601</v>
      </c>
      <c r="Y192" s="9">
        <v>-1.8891483496864869</v>
      </c>
      <c r="Z192" s="9">
        <v>1.3139013403955513</v>
      </c>
      <c r="AA192" s="9">
        <v>0.45479788237539065</v>
      </c>
      <c r="AB192" s="9">
        <v>-2.1461916264234104</v>
      </c>
      <c r="AC192" s="9">
        <v>-9.7313152928760633</v>
      </c>
      <c r="AD192" s="9">
        <v>0.72653536106346284</v>
      </c>
      <c r="AE192" s="9">
        <v>-1.0443845003502816</v>
      </c>
      <c r="AF192" s="9">
        <v>2.3769605259778892</v>
      </c>
      <c r="AG192" s="9">
        <v>2.162452300013129</v>
      </c>
      <c r="AH192" s="9">
        <v>5.2718203083691462</v>
      </c>
      <c r="AI192" s="9">
        <v>-1.3926636755421828</v>
      </c>
      <c r="AJ192" s="9">
        <v>-0.97673955263907208</v>
      </c>
      <c r="AK192" s="9">
        <v>-2.3032596671780814</v>
      </c>
      <c r="AL192" s="9">
        <v>-3.8607918302094424</v>
      </c>
      <c r="AM192" s="9">
        <v>-8.1047492530400671</v>
      </c>
      <c r="AN192" s="9">
        <v>-10.6127856305691</v>
      </c>
      <c r="AO192" s="9">
        <v>-22.497230172054227</v>
      </c>
      <c r="AP192" s="9">
        <v>4.2677188217870921</v>
      </c>
      <c r="AQ192" s="9">
        <v>-5.6820513423180952</v>
      </c>
      <c r="AR192" s="9">
        <v>-3.7349590006366284</v>
      </c>
      <c r="AS192" s="9">
        <v>-3.1759437041643412</v>
      </c>
      <c r="AT192" s="9">
        <v>-6.8203748861651707</v>
      </c>
      <c r="AU192" s="9">
        <v>-5.0944216842800589</v>
      </c>
      <c r="AV192" s="9">
        <v>-9.8061855683458266</v>
      </c>
      <c r="AW192" s="9">
        <v>-5.8287058887801946</v>
      </c>
      <c r="AX192" s="9">
        <v>12.053466541847291</v>
      </c>
      <c r="AY192" s="9">
        <v>3.9658595369006511</v>
      </c>
      <c r="AZ192" s="9">
        <v>1.1585902545983906</v>
      </c>
      <c r="BA192" s="9">
        <v>-4.7975801117927652E-3</v>
      </c>
      <c r="BB192" s="9" t="s">
        <v>0</v>
      </c>
      <c r="BC192" s="9" t="s">
        <v>0</v>
      </c>
      <c r="BD192" s="9" t="s">
        <v>0</v>
      </c>
      <c r="BE192" s="9" t="s">
        <v>0</v>
      </c>
      <c r="BF192" s="9" t="s">
        <v>0</v>
      </c>
      <c r="BG192" s="9" t="s">
        <v>0</v>
      </c>
      <c r="BH192" s="9" t="s">
        <v>0</v>
      </c>
    </row>
    <row r="193" spans="3:60" x14ac:dyDescent="0.2">
      <c r="C193" s="9" t="s">
        <v>218</v>
      </c>
      <c r="D193" s="9">
        <v>968214.04251115001</v>
      </c>
      <c r="E193" s="9">
        <v>986939.85252433456</v>
      </c>
      <c r="F193" s="9">
        <v>1018070.6986136473</v>
      </c>
      <c r="G193" s="9">
        <v>1084742.852993163</v>
      </c>
      <c r="H193" s="9">
        <v>1141982.2191786601</v>
      </c>
      <c r="I193" s="9">
        <v>1118575.6771046678</v>
      </c>
      <c r="J193" s="9">
        <v>1191601.9517519344</v>
      </c>
      <c r="K193" s="9">
        <v>1219711.5596905649</v>
      </c>
      <c r="L193" s="9">
        <v>1264241.34736498</v>
      </c>
      <c r="M193" s="9">
        <v>1334170.5312935135</v>
      </c>
      <c r="N193" s="9">
        <v>1380572.2412670217</v>
      </c>
      <c r="O193" s="9">
        <v>1391352.6735461368</v>
      </c>
      <c r="P193" s="9">
        <v>1395882.7236956561</v>
      </c>
      <c r="Q193" s="9">
        <v>1414948.4101716599</v>
      </c>
      <c r="R193" s="9">
        <v>1460372.2413999022</v>
      </c>
      <c r="S193" s="9">
        <v>1501841.2582274778</v>
      </c>
      <c r="T193" s="9">
        <v>1546452.0728996906</v>
      </c>
      <c r="U193" s="9">
        <v>1592191.2023160483</v>
      </c>
      <c r="V193" s="9">
        <v>1660652.6058877052</v>
      </c>
      <c r="W193" s="9">
        <v>1718358.9437773144</v>
      </c>
      <c r="X193" s="9">
        <v>1751901.4207407089</v>
      </c>
      <c r="Y193" s="9">
        <v>1778745.4994612909</v>
      </c>
      <c r="Z193" s="9">
        <v>1791185.7773230914</v>
      </c>
      <c r="AA193" s="9">
        <v>1775818.7262491023</v>
      </c>
      <c r="AB193" s="9">
        <v>1816329.687930705</v>
      </c>
      <c r="AC193" s="9">
        <v>1870117.094100886</v>
      </c>
      <c r="AD193" s="9">
        <v>1889912.0733307127</v>
      </c>
      <c r="AE193" s="9">
        <v>1926828.1692990907</v>
      </c>
      <c r="AF193" s="9">
        <v>1954781.8130089582</v>
      </c>
      <c r="AG193" s="9">
        <v>1984240.9198392534</v>
      </c>
      <c r="AH193" s="9">
        <v>2063527.4522078384</v>
      </c>
      <c r="AI193" s="9">
        <v>2095743.3299408972</v>
      </c>
      <c r="AJ193" s="9">
        <v>2100921.3972954652</v>
      </c>
      <c r="AK193" s="9">
        <v>2105988.4786295434</v>
      </c>
      <c r="AL193" s="9">
        <v>2135019.2694809996</v>
      </c>
      <c r="AM193" s="9">
        <v>2159324.4133191719</v>
      </c>
      <c r="AN193" s="9">
        <v>2204766.6990741082</v>
      </c>
      <c r="AO193" s="9">
        <v>2234085.4178593908</v>
      </c>
      <c r="AP193" s="9">
        <v>2210663.2618477247</v>
      </c>
      <c r="AQ193" s="9">
        <v>2088320.5107232037</v>
      </c>
      <c r="AR193" s="9">
        <v>2122741.9376200251</v>
      </c>
      <c r="AS193" s="9">
        <v>2138026.4873584029</v>
      </c>
      <c r="AT193" s="9">
        <v>2077055.8269680443</v>
      </c>
      <c r="AU193" s="9">
        <v>2040721.4142956033</v>
      </c>
      <c r="AV193" s="9">
        <v>2044442.2272546347</v>
      </c>
      <c r="AW193" s="9">
        <v>2061384.8127812273</v>
      </c>
      <c r="AX193" s="9">
        <v>2081424.4115574108</v>
      </c>
      <c r="AY193" s="9">
        <v>2114155.6193689057</v>
      </c>
      <c r="AZ193" s="9">
        <v>2135196.7497242931</v>
      </c>
      <c r="BA193" s="9">
        <v>2155072.7260662373</v>
      </c>
      <c r="BB193" s="9">
        <v>2175356.6642900454</v>
      </c>
      <c r="BC193" s="9">
        <v>2192060.8222665451</v>
      </c>
      <c r="BD193" s="9">
        <v>2207914.1585083418</v>
      </c>
      <c r="BE193" s="9">
        <v>2222612.335536459</v>
      </c>
      <c r="BF193" s="9">
        <v>2236320.4463399234</v>
      </c>
      <c r="BG193" s="9" t="s">
        <v>0</v>
      </c>
      <c r="BH193" s="9" t="s">
        <v>0</v>
      </c>
    </row>
    <row r="194" spans="3:60" x14ac:dyDescent="0.2">
      <c r="C194" s="9" t="s">
        <v>219</v>
      </c>
      <c r="D194" s="9">
        <v>17989.220791372096</v>
      </c>
      <c r="E194" s="9">
        <v>18251.821179031034</v>
      </c>
      <c r="F194" s="9">
        <v>18720.970234504272</v>
      </c>
      <c r="G194" s="9">
        <v>19812.14823718047</v>
      </c>
      <c r="H194" s="9">
        <v>20721.530934509505</v>
      </c>
      <c r="I194" s="9">
        <v>20175.965027771283</v>
      </c>
      <c r="J194" s="9">
        <v>21386.186436986307</v>
      </c>
      <c r="K194" s="9">
        <v>21797.924055418505</v>
      </c>
      <c r="L194" s="9">
        <v>22513.384311754053</v>
      </c>
      <c r="M194" s="9">
        <v>23690.074901736287</v>
      </c>
      <c r="N194" s="9">
        <v>24463.527086857754</v>
      </c>
      <c r="O194" s="9">
        <v>24621.222565552416</v>
      </c>
      <c r="P194" s="9">
        <v>24686.882200352939</v>
      </c>
      <c r="Q194" s="9">
        <v>25014.954894918508</v>
      </c>
      <c r="R194" s="9">
        <v>25812.255599918379</v>
      </c>
      <c r="S194" s="9">
        <v>26537.532989489489</v>
      </c>
      <c r="T194" s="9">
        <v>27324.309280476264</v>
      </c>
      <c r="U194" s="9">
        <v>28129.642332078045</v>
      </c>
      <c r="V194" s="9">
        <v>29324.97145272333</v>
      </c>
      <c r="W194" s="9">
        <v>30321.23461364055</v>
      </c>
      <c r="X194" s="9">
        <v>30887.273105768578</v>
      </c>
      <c r="Y194" s="9">
        <v>31329.455477473392</v>
      </c>
      <c r="Z194" s="9">
        <v>31536.571010194035</v>
      </c>
      <c r="AA194" s="9">
        <v>31246.920320121873</v>
      </c>
      <c r="AB194" s="9">
        <v>31953.220390242404</v>
      </c>
      <c r="AC194" s="9">
        <v>32898.937872414397</v>
      </c>
      <c r="AD194" s="9">
        <v>33237.813963885397</v>
      </c>
      <c r="AE194" s="9">
        <v>33869.126764780893</v>
      </c>
      <c r="AF194" s="9">
        <v>34350.644353107069</v>
      </c>
      <c r="AG194" s="9">
        <v>34862.436944060901</v>
      </c>
      <c r="AH194" s="9">
        <v>36239.0472463755</v>
      </c>
      <c r="AI194" s="9">
        <v>36780.461320343296</v>
      </c>
      <c r="AJ194" s="9">
        <v>36794.04193198654</v>
      </c>
      <c r="AK194" s="9">
        <v>36681.642681737867</v>
      </c>
      <c r="AL194" s="9">
        <v>36909.441634874689</v>
      </c>
      <c r="AM194" s="9">
        <v>37107.787397262997</v>
      </c>
      <c r="AN194" s="9">
        <v>37734.504095167897</v>
      </c>
      <c r="AO194" s="9">
        <v>38002.793419327791</v>
      </c>
      <c r="AP194" s="9">
        <v>37315.873762450639</v>
      </c>
      <c r="AQ194" s="9">
        <v>35051.696854781083</v>
      </c>
      <c r="AR194" s="9">
        <v>35479.794911214936</v>
      </c>
      <c r="AS194" s="9">
        <v>35598.176612694027</v>
      </c>
      <c r="AT194" s="9">
        <v>34423.049514627237</v>
      </c>
      <c r="AU194" s="9">
        <v>33649.506224534402</v>
      </c>
      <c r="AV194" s="9">
        <v>33631.723898768607</v>
      </c>
      <c r="AW194" s="9">
        <v>33943.099735244301</v>
      </c>
      <c r="AX194" s="9">
        <v>34331.358072779032</v>
      </c>
      <c r="AY194" s="9">
        <v>34920.420985874385</v>
      </c>
      <c r="AZ194" s="9">
        <v>35270.241351921235</v>
      </c>
      <c r="BA194" s="9">
        <v>35607.602868525508</v>
      </c>
      <c r="BB194" s="9">
        <v>35955.597138056648</v>
      </c>
      <c r="BC194" s="9">
        <v>36247.811823968463</v>
      </c>
      <c r="BD194" s="9">
        <v>36529.221944276884</v>
      </c>
      <c r="BE194" s="9">
        <v>36794.841781118928</v>
      </c>
      <c r="BF194" s="9">
        <v>37033.094002133454</v>
      </c>
      <c r="BG194" s="9" t="s">
        <v>0</v>
      </c>
      <c r="BH194" s="9" t="s">
        <v>0</v>
      </c>
    </row>
    <row r="195" spans="3:60" x14ac:dyDescent="0.2">
      <c r="C195" s="9" t="s">
        <v>220</v>
      </c>
      <c r="D195" s="9">
        <v>701.97652729943013</v>
      </c>
      <c r="E195" s="9">
        <v>766.44231897716031</v>
      </c>
      <c r="F195" s="9">
        <v>810.92578257686432</v>
      </c>
      <c r="G195" s="9">
        <v>794.7940539847425</v>
      </c>
      <c r="H195" s="9">
        <v>787.8748361064778</v>
      </c>
      <c r="I195" s="9">
        <v>760.51838428741951</v>
      </c>
      <c r="J195" s="9">
        <v>751.77257016924386</v>
      </c>
      <c r="K195" s="9">
        <v>782.2773083123592</v>
      </c>
      <c r="L195" s="9">
        <v>722.73878827438364</v>
      </c>
      <c r="M195" s="9">
        <v>739.26938921539897</v>
      </c>
      <c r="N195" s="9">
        <v>789.18066523537175</v>
      </c>
      <c r="O195" s="9">
        <v>793.32436480676802</v>
      </c>
      <c r="P195" s="9">
        <v>825.86773021908277</v>
      </c>
      <c r="Q195" s="9">
        <v>849.54875606342728</v>
      </c>
      <c r="R195" s="9">
        <v>875.79277907821165</v>
      </c>
      <c r="S195" s="9">
        <v>899.11050311860652</v>
      </c>
      <c r="T195" s="9">
        <v>911.71455248044208</v>
      </c>
      <c r="U195" s="9">
        <v>966.57068074139522</v>
      </c>
      <c r="V195" s="9">
        <v>1008.2009890846763</v>
      </c>
      <c r="W195" s="9">
        <v>997.89746325779629</v>
      </c>
      <c r="X195" s="9">
        <v>944.26861688891336</v>
      </c>
      <c r="Y195" s="9">
        <v>925.51131085019767</v>
      </c>
      <c r="Z195" s="9">
        <v>937.31501881533575</v>
      </c>
      <c r="AA195" s="9">
        <v>941.00300500499213</v>
      </c>
      <c r="AB195" s="9">
        <v>920.61936869480587</v>
      </c>
      <c r="AC195" s="9">
        <v>831.01783779709569</v>
      </c>
      <c r="AD195" s="9">
        <v>836.81993602458078</v>
      </c>
      <c r="AE195" s="9">
        <v>827.64219136434929</v>
      </c>
      <c r="AF195" s="9">
        <v>847.072219951855</v>
      </c>
      <c r="AG195" s="9">
        <v>865.2437884650077</v>
      </c>
      <c r="AH195" s="9">
        <v>910.44518396035801</v>
      </c>
      <c r="AI195" s="9">
        <v>897.1717486802703</v>
      </c>
      <c r="AJ195" s="9">
        <v>886.54631009361538</v>
      </c>
      <c r="AK195" s="9">
        <v>861.40341792328297</v>
      </c>
      <c r="AL195" s="9">
        <v>821.95874906530616</v>
      </c>
      <c r="AM195" s="9">
        <v>750.85240865236574</v>
      </c>
      <c r="AN195" s="9">
        <v>668.4344475032924</v>
      </c>
      <c r="AO195" s="9">
        <v>514.89157724058009</v>
      </c>
      <c r="AP195" s="9">
        <v>532.74690327991016</v>
      </c>
      <c r="AQ195" s="9">
        <v>499.63879507173237</v>
      </c>
      <c r="AR195" s="9">
        <v>478.95725940920261</v>
      </c>
      <c r="AS195" s="9">
        <v>461.96684143790731</v>
      </c>
      <c r="AT195" s="9">
        <v>428.46787238099466</v>
      </c>
      <c r="AU195" s="9">
        <v>404.57943629028188</v>
      </c>
      <c r="AV195" s="9">
        <v>364.04902451954979</v>
      </c>
      <c r="AW195" s="9">
        <v>343.15991533009156</v>
      </c>
      <c r="AX195" s="9">
        <v>385.1764801810823</v>
      </c>
      <c r="AY195" s="9">
        <v>401.01691146031948</v>
      </c>
      <c r="AZ195" s="9">
        <v>405.6892212998157</v>
      </c>
      <c r="BA195" s="9">
        <v>405.77277791222832</v>
      </c>
      <c r="BB195" s="9" t="s">
        <v>0</v>
      </c>
      <c r="BC195" s="9" t="s">
        <v>0</v>
      </c>
      <c r="BD195" s="9" t="s">
        <v>0</v>
      </c>
      <c r="BE195" s="9" t="s">
        <v>0</v>
      </c>
      <c r="BF195" s="9" t="s">
        <v>0</v>
      </c>
      <c r="BG195" s="9" t="s">
        <v>0</v>
      </c>
      <c r="BH195" s="9" t="s">
        <v>0</v>
      </c>
    </row>
    <row r="196" spans="3:60" x14ac:dyDescent="0.2">
      <c r="C196" s="9" t="s">
        <v>221</v>
      </c>
      <c r="D196" s="9">
        <v>522371</v>
      </c>
      <c r="E196" s="9">
        <v>526021</v>
      </c>
      <c r="F196" s="9">
        <v>540664</v>
      </c>
      <c r="G196" s="9">
        <v>547925</v>
      </c>
      <c r="H196" s="9">
        <v>533825</v>
      </c>
      <c r="I196" s="9">
        <v>458925</v>
      </c>
      <c r="J196" s="9">
        <v>454775</v>
      </c>
      <c r="K196" s="9">
        <v>475288</v>
      </c>
      <c r="L196" s="9">
        <v>462214</v>
      </c>
      <c r="M196" s="9">
        <v>463678</v>
      </c>
      <c r="N196" s="9">
        <v>473528</v>
      </c>
      <c r="O196" s="9">
        <v>477433</v>
      </c>
      <c r="P196" s="9">
        <v>489501</v>
      </c>
      <c r="Q196" s="9">
        <v>471480</v>
      </c>
      <c r="R196" s="9">
        <v>480676</v>
      </c>
      <c r="S196" s="9">
        <v>504074</v>
      </c>
      <c r="T196" s="9">
        <v>504190</v>
      </c>
      <c r="U196" s="9">
        <v>504124</v>
      </c>
      <c r="V196" s="9">
        <v>505868</v>
      </c>
      <c r="W196" s="9">
        <v>506044</v>
      </c>
      <c r="X196" s="9">
        <v>493128</v>
      </c>
      <c r="Y196" s="9">
        <v>472806</v>
      </c>
      <c r="Z196" s="9">
        <v>470641</v>
      </c>
      <c r="AA196" s="9">
        <v>450248</v>
      </c>
      <c r="AB196" s="9">
        <v>435554</v>
      </c>
      <c r="AC196" s="9">
        <v>435393</v>
      </c>
      <c r="AD196" s="9">
        <v>430568</v>
      </c>
      <c r="AE196" s="9">
        <v>419412</v>
      </c>
      <c r="AF196" s="9">
        <v>402229</v>
      </c>
      <c r="AG196" s="9">
        <v>390878</v>
      </c>
      <c r="AH196" s="9">
        <v>381334</v>
      </c>
      <c r="AI196" s="9">
        <v>373687</v>
      </c>
      <c r="AJ196" s="9">
        <v>361637</v>
      </c>
      <c r="AK196" s="9">
        <v>324640</v>
      </c>
      <c r="AL196" s="9">
        <v>314624</v>
      </c>
      <c r="AM196" s="9">
        <v>314400</v>
      </c>
      <c r="AN196" s="9">
        <v>309052</v>
      </c>
      <c r="AO196" s="9">
        <v>194961</v>
      </c>
      <c r="AP196" s="9">
        <v>195398</v>
      </c>
      <c r="AQ196" s="9">
        <v>196978</v>
      </c>
      <c r="AR196" s="9">
        <v>192600</v>
      </c>
      <c r="AS196" s="9">
        <v>192160</v>
      </c>
      <c r="AT196" s="9">
        <v>188870</v>
      </c>
      <c r="AU196" s="9">
        <v>188870</v>
      </c>
      <c r="AV196" s="9">
        <v>183465</v>
      </c>
      <c r="AW196" s="9">
        <v>178424</v>
      </c>
      <c r="AX196" s="9">
        <v>176257</v>
      </c>
      <c r="AY196" s="9">
        <v>174703</v>
      </c>
      <c r="AZ196" s="9">
        <v>180234</v>
      </c>
      <c r="BA196" s="9">
        <v>178965</v>
      </c>
      <c r="BB196" s="9">
        <v>177283</v>
      </c>
      <c r="BC196" s="9">
        <v>175896</v>
      </c>
      <c r="BD196" s="9">
        <v>175091</v>
      </c>
      <c r="BE196" s="9">
        <v>172990</v>
      </c>
      <c r="BF196" s="9" t="s">
        <v>0</v>
      </c>
      <c r="BG196" s="9" t="s">
        <v>0</v>
      </c>
      <c r="BH196" s="9" t="s">
        <v>0</v>
      </c>
    </row>
    <row r="197" spans="3:60" x14ac:dyDescent="0.2">
      <c r="C197" s="9" t="s">
        <v>222</v>
      </c>
      <c r="D197" s="9">
        <v>15.016837603554464</v>
      </c>
      <c r="E197" s="9">
        <v>14.42000853127143</v>
      </c>
      <c r="F197" s="9">
        <v>16.879104615669224</v>
      </c>
      <c r="G197" s="9">
        <v>15.182755780751593</v>
      </c>
      <c r="H197" s="9">
        <v>15.17754767857331</v>
      </c>
      <c r="I197" s="9">
        <v>13.925726452502362</v>
      </c>
      <c r="J197" s="9">
        <v>13.071109251103763</v>
      </c>
      <c r="K197" s="9">
        <v>15.307412449172752</v>
      </c>
      <c r="L197" s="9">
        <v>16.160587108884929</v>
      </c>
      <c r="M197" s="9">
        <v>15.143873991985357</v>
      </c>
      <c r="N197" s="9">
        <v>17.483354584528968</v>
      </c>
      <c r="O197" s="9">
        <v>17.283681640338013</v>
      </c>
      <c r="P197" s="9">
        <v>16.643498277622104</v>
      </c>
      <c r="Q197" s="9">
        <v>18.48998715973114</v>
      </c>
      <c r="R197" s="9">
        <v>17.336115553413517</v>
      </c>
      <c r="S197" s="9">
        <v>18.759843674247094</v>
      </c>
      <c r="T197" s="9">
        <v>18.395050410638945</v>
      </c>
      <c r="U197" s="9">
        <v>20.577801262899825</v>
      </c>
      <c r="V197" s="9">
        <v>20.511320067137039</v>
      </c>
      <c r="W197" s="9">
        <v>20.457325101676563</v>
      </c>
      <c r="X197" s="9">
        <v>17.51781710156105</v>
      </c>
      <c r="Y197" s="9">
        <v>16.327487123432871</v>
      </c>
      <c r="Z197" s="9">
        <v>15.045452332657201</v>
      </c>
      <c r="AA197" s="9">
        <v>17.17871670526366</v>
      </c>
      <c r="AB197" s="9">
        <v>15.459841877010041</v>
      </c>
      <c r="AC197" s="9">
        <v>14.986140930325696</v>
      </c>
      <c r="AD197" s="9">
        <v>14.340815868371083</v>
      </c>
      <c r="AE197" s="9">
        <v>11.349953906696152</v>
      </c>
      <c r="AF197" s="9">
        <v>12.432839295987543</v>
      </c>
      <c r="AG197" s="9">
        <v>11.691821048537603</v>
      </c>
      <c r="AH197" s="9">
        <v>14.340404763731533</v>
      </c>
      <c r="AI197" s="9">
        <v>10.314209828318644</v>
      </c>
      <c r="AJ197" s="9">
        <v>12.387015242918746</v>
      </c>
      <c r="AK197" s="9">
        <v>12.924412062625013</v>
      </c>
      <c r="AL197" s="9">
        <v>11.693837272874012</v>
      </c>
      <c r="AM197" s="9">
        <v>9.0931626785181283</v>
      </c>
      <c r="AN197" s="9">
        <v>7.1592789945619604</v>
      </c>
      <c r="AO197" s="9">
        <v>13.986899838862165</v>
      </c>
      <c r="AP197" s="9">
        <v>12.661019829795711</v>
      </c>
      <c r="AQ197" s="9">
        <v>11.332739125079746</v>
      </c>
      <c r="AR197" s="9">
        <v>10.916749122690044</v>
      </c>
      <c r="AS197" s="9">
        <v>11.741087619984519</v>
      </c>
      <c r="AT197" s="9">
        <v>8.8683103517044195</v>
      </c>
      <c r="AU197" s="9">
        <v>12.507077541968183</v>
      </c>
      <c r="AV197" s="9">
        <v>10.924276810434231</v>
      </c>
      <c r="AW197" s="9">
        <v>9.724889101723484</v>
      </c>
      <c r="AX197" s="9">
        <v>19.093687642640688</v>
      </c>
      <c r="AY197" s="9">
        <v>20.678753975134015</v>
      </c>
      <c r="AZ197" s="9">
        <v>21.121023895954355</v>
      </c>
      <c r="BA197" s="9">
        <v>20.592060036377685</v>
      </c>
      <c r="BB197" s="9" t="s">
        <v>0</v>
      </c>
      <c r="BC197" s="9" t="s">
        <v>0</v>
      </c>
      <c r="BD197" s="9" t="s">
        <v>0</v>
      </c>
      <c r="BE197" s="9" t="s">
        <v>0</v>
      </c>
      <c r="BF197" s="9" t="s">
        <v>0</v>
      </c>
      <c r="BG197" s="9" t="s">
        <v>0</v>
      </c>
      <c r="BH197" s="9" t="s">
        <v>0</v>
      </c>
    </row>
    <row r="198" spans="3:60" x14ac:dyDescent="0.2">
      <c r="C198" s="9" t="s">
        <v>223</v>
      </c>
      <c r="D198" s="9">
        <v>59.043649726629027</v>
      </c>
      <c r="E198" s="9">
        <v>62.254523463696195</v>
      </c>
      <c r="F198" s="9">
        <v>57.369346036444362</v>
      </c>
      <c r="G198" s="9">
        <v>58.757770726466255</v>
      </c>
      <c r="H198" s="9">
        <v>62.482687041316183</v>
      </c>
      <c r="I198" s="9">
        <v>60.99366397484917</v>
      </c>
      <c r="J198" s="9">
        <v>64.217277189442655</v>
      </c>
      <c r="K198" s="9">
        <v>63.385850224268658</v>
      </c>
      <c r="L198" s="9">
        <v>59.106507815226713</v>
      </c>
      <c r="M198" s="9">
        <v>61.783258299114443</v>
      </c>
      <c r="N198" s="9">
        <v>62.27469872468447</v>
      </c>
      <c r="O198" s="9">
        <v>59.175878908130258</v>
      </c>
      <c r="P198" s="9">
        <v>60.179517734188508</v>
      </c>
      <c r="Q198" s="9">
        <v>56.024752760588363</v>
      </c>
      <c r="R198" s="9">
        <v>57.855268570649656</v>
      </c>
      <c r="S198" s="9">
        <v>55.618434299544724</v>
      </c>
      <c r="T198" s="9">
        <v>57.661839176211046</v>
      </c>
      <c r="U198" s="9">
        <v>59.044875780379364</v>
      </c>
      <c r="V198" s="9">
        <v>57.792909393205598</v>
      </c>
      <c r="W198" s="9">
        <v>58.742355970389447</v>
      </c>
      <c r="X198" s="9">
        <v>61.571047031435228</v>
      </c>
      <c r="Y198" s="9">
        <v>64.124774349547039</v>
      </c>
      <c r="Z198" s="9">
        <v>63.739294117647056</v>
      </c>
      <c r="AA198" s="9">
        <v>62.88901213835593</v>
      </c>
      <c r="AB198" s="9">
        <v>65.600544537569434</v>
      </c>
      <c r="AC198" s="9">
        <v>67.382549612554399</v>
      </c>
      <c r="AD198" s="9">
        <v>69.243612584725952</v>
      </c>
      <c r="AE198" s="9">
        <v>75.363680448473716</v>
      </c>
      <c r="AF198" s="9">
        <v>73.342802621999212</v>
      </c>
      <c r="AG198" s="9">
        <v>74.024369997920118</v>
      </c>
      <c r="AH198" s="9">
        <v>71.368187514385838</v>
      </c>
      <c r="AI198" s="9">
        <v>72.347363141746683</v>
      </c>
      <c r="AJ198" s="9">
        <v>74.014000582454983</v>
      </c>
      <c r="AK198" s="9">
        <v>72.696635333516824</v>
      </c>
      <c r="AL198" s="9">
        <v>75.30292193496534</v>
      </c>
      <c r="AM198" s="9">
        <v>77.100875386550783</v>
      </c>
      <c r="AN198" s="9">
        <v>81.908820502241355</v>
      </c>
      <c r="AO198" s="9">
        <v>72.82737945324908</v>
      </c>
      <c r="AP198" s="9">
        <v>70.833518616430069</v>
      </c>
      <c r="AQ198" s="9">
        <v>73.891742222398094</v>
      </c>
      <c r="AR198" s="9">
        <v>75.083291800682147</v>
      </c>
      <c r="AS198" s="9">
        <v>74.777836035895575</v>
      </c>
      <c r="AT198" s="9">
        <v>77.0520301225108</v>
      </c>
      <c r="AU198" s="9">
        <v>74.999023787314741</v>
      </c>
      <c r="AV198" s="9">
        <v>76.411112544355589</v>
      </c>
      <c r="AW198" s="9">
        <v>77.553871979681574</v>
      </c>
      <c r="AX198" s="9">
        <v>70.791686224737006</v>
      </c>
      <c r="AY198" s="9">
        <v>67.582671455103267</v>
      </c>
      <c r="AZ198" s="9">
        <v>65.657839689171212</v>
      </c>
      <c r="BA198" s="9">
        <v>65.186199353754148</v>
      </c>
      <c r="BB198" s="9" t="s">
        <v>0</v>
      </c>
      <c r="BC198" s="9" t="s">
        <v>0</v>
      </c>
      <c r="BD198" s="9" t="s">
        <v>0</v>
      </c>
      <c r="BE198" s="9" t="s">
        <v>0</v>
      </c>
      <c r="BF198" s="9" t="s">
        <v>0</v>
      </c>
      <c r="BG198" s="9" t="s">
        <v>0</v>
      </c>
      <c r="BH198" s="9" t="s">
        <v>0</v>
      </c>
    </row>
    <row r="199" spans="3:60" x14ac:dyDescent="0.2">
      <c r="C199" s="9" t="s">
        <v>224</v>
      </c>
      <c r="D199" s="9">
        <v>1.5211462374678295</v>
      </c>
      <c r="E199" s="9">
        <v>1.2008574467740454</v>
      </c>
      <c r="F199" s="9">
        <v>1.5891221903616688</v>
      </c>
      <c r="G199" s="9">
        <v>2.075677573902901</v>
      </c>
      <c r="H199" s="9">
        <v>1.7198999968442203</v>
      </c>
      <c r="I199" s="9">
        <v>1.7600427770279627</v>
      </c>
      <c r="J199" s="9">
        <v>2.0171225378383695</v>
      </c>
      <c r="K199" s="9">
        <v>2.0304422935636102</v>
      </c>
      <c r="L199" s="9">
        <v>1.9081038760128668</v>
      </c>
      <c r="M199" s="9">
        <v>1.2369823875723547</v>
      </c>
      <c r="N199" s="9">
        <v>1.4460971346236831</v>
      </c>
      <c r="O199" s="9">
        <v>2.3745947846671283</v>
      </c>
      <c r="P199" s="9">
        <v>2.8578865386101406</v>
      </c>
      <c r="Q199" s="9">
        <v>2.7543730872409116</v>
      </c>
      <c r="R199" s="9">
        <v>2.4980344333204325</v>
      </c>
      <c r="S199" s="9">
        <v>2.4664945139088053</v>
      </c>
      <c r="T199" s="9">
        <v>3.3171475888787691</v>
      </c>
      <c r="U199" s="9">
        <v>2.37770045623633</v>
      </c>
      <c r="V199" s="9">
        <v>2.5088763271241983</v>
      </c>
      <c r="W199" s="9">
        <v>2.3274424320449425</v>
      </c>
      <c r="X199" s="9">
        <v>2.773147949783624</v>
      </c>
      <c r="Y199" s="9">
        <v>2.3073483380533615</v>
      </c>
      <c r="Z199" s="9">
        <v>2.6711561866125759</v>
      </c>
      <c r="AA199" s="9">
        <v>2.5313346320874666</v>
      </c>
      <c r="AB199" s="9">
        <v>1.9465999902543616</v>
      </c>
      <c r="AC199" s="9">
        <v>1.0553361537311126</v>
      </c>
      <c r="AD199" s="9">
        <v>0.78787245407464168</v>
      </c>
      <c r="AE199" s="9">
        <v>0.78186074762742086</v>
      </c>
      <c r="AF199" s="9">
        <v>0.76575583279026604</v>
      </c>
      <c r="AG199" s="9">
        <v>0.76796878133222157</v>
      </c>
      <c r="AH199" s="9">
        <v>1.1687254375420919</v>
      </c>
      <c r="AI199" s="9">
        <v>0.93024857658015525</v>
      </c>
      <c r="AJ199" s="9">
        <v>0.81351329218698953</v>
      </c>
      <c r="AK199" s="9">
        <v>1.0605867506491449</v>
      </c>
      <c r="AL199" s="9">
        <v>0.6261930996816284</v>
      </c>
      <c r="AM199" s="9">
        <v>0.7697473035451764</v>
      </c>
      <c r="AN199" s="9">
        <v>0.59203173903634854</v>
      </c>
      <c r="AO199" s="9">
        <v>1.01427038967675</v>
      </c>
      <c r="AP199" s="9">
        <v>1.5946179156920086</v>
      </c>
      <c r="AQ199" s="9">
        <v>1.4467145034798725</v>
      </c>
      <c r="AR199" s="9">
        <v>1.4031517338173058</v>
      </c>
      <c r="AS199" s="9">
        <v>1.311906201817117</v>
      </c>
      <c r="AT199" s="9">
        <v>1.0179521258597239</v>
      </c>
      <c r="AU199" s="9">
        <v>1.5650034127598573</v>
      </c>
      <c r="AV199" s="9">
        <v>1.3982092740854308</v>
      </c>
      <c r="AW199" s="9">
        <v>1.2995058377798279</v>
      </c>
      <c r="AX199" s="9">
        <v>0.6951700043033634</v>
      </c>
      <c r="AY199" s="9">
        <v>0.93522646053332747</v>
      </c>
      <c r="AZ199" s="9">
        <v>1.9182679944918726</v>
      </c>
      <c r="BA199" s="9">
        <v>2.0101833843894954</v>
      </c>
      <c r="BB199" s="9" t="s">
        <v>0</v>
      </c>
      <c r="BC199" s="9" t="s">
        <v>0</v>
      </c>
      <c r="BD199" s="9" t="s">
        <v>0</v>
      </c>
      <c r="BE199" s="9" t="s">
        <v>0</v>
      </c>
      <c r="BF199" s="9" t="s">
        <v>0</v>
      </c>
      <c r="BG199" s="9" t="s">
        <v>0</v>
      </c>
      <c r="BH199" s="9" t="s">
        <v>0</v>
      </c>
    </row>
    <row r="200" spans="3:60" x14ac:dyDescent="0.2">
      <c r="C200" s="9" t="s">
        <v>225</v>
      </c>
      <c r="D200" s="9">
        <v>24.418366432348687</v>
      </c>
      <c r="E200" s="9">
        <v>22.124610558258325</v>
      </c>
      <c r="F200" s="9">
        <v>24.162427157524739</v>
      </c>
      <c r="G200" s="9">
        <v>23.983795918879263</v>
      </c>
      <c r="H200" s="9">
        <v>20.619865283266304</v>
      </c>
      <c r="I200" s="9">
        <v>23.320566795620515</v>
      </c>
      <c r="J200" s="9">
        <v>20.694491021615192</v>
      </c>
      <c r="K200" s="9">
        <v>19.276295032994962</v>
      </c>
      <c r="L200" s="9">
        <v>22.824801199875488</v>
      </c>
      <c r="M200" s="9">
        <v>21.835885321327858</v>
      </c>
      <c r="N200" s="9">
        <v>18.795849556162889</v>
      </c>
      <c r="O200" s="9">
        <v>21.165844666864608</v>
      </c>
      <c r="P200" s="9">
        <v>20.319097449579271</v>
      </c>
      <c r="Q200" s="9">
        <v>22.73088699243959</v>
      </c>
      <c r="R200" s="9">
        <v>22.31058144261641</v>
      </c>
      <c r="S200" s="9">
        <v>23.15522751229938</v>
      </c>
      <c r="T200" s="9">
        <v>20.625962824271245</v>
      </c>
      <c r="U200" s="9">
        <v>17.999622500484481</v>
      </c>
      <c r="V200" s="9">
        <v>19.186894212533172</v>
      </c>
      <c r="W200" s="9">
        <v>18.472876495889047</v>
      </c>
      <c r="X200" s="9">
        <v>18.137987917220102</v>
      </c>
      <c r="Y200" s="9">
        <v>17.240390188966728</v>
      </c>
      <c r="Z200" s="9">
        <v>18.544097363083161</v>
      </c>
      <c r="AA200" s="9">
        <v>17.400936524292934</v>
      </c>
      <c r="AB200" s="9">
        <v>16.993013595166161</v>
      </c>
      <c r="AC200" s="9">
        <v>16.575973303388785</v>
      </c>
      <c r="AD200" s="9">
        <v>15.627699092828333</v>
      </c>
      <c r="AE200" s="9">
        <v>12.504504897202722</v>
      </c>
      <c r="AF200" s="9">
        <v>13.458602249222972</v>
      </c>
      <c r="AG200" s="9">
        <v>13.51584017221005</v>
      </c>
      <c r="AH200" s="9">
        <v>13.122682284340556</v>
      </c>
      <c r="AI200" s="9">
        <v>16.408178453354523</v>
      </c>
      <c r="AJ200" s="9">
        <v>12.785470882439252</v>
      </c>
      <c r="AK200" s="9">
        <v>13.318365853209015</v>
      </c>
      <c r="AL200" s="9">
        <v>12.37704769247904</v>
      </c>
      <c r="AM200" s="9">
        <v>13.036214631385885</v>
      </c>
      <c r="AN200" s="9">
        <v>10.339868764160343</v>
      </c>
      <c r="AO200" s="9">
        <v>12.171450318212012</v>
      </c>
      <c r="AP200" s="9">
        <v>14.910843638082225</v>
      </c>
      <c r="AQ200" s="9">
        <v>13.328804149042284</v>
      </c>
      <c r="AR200" s="9">
        <v>12.596807342810507</v>
      </c>
      <c r="AS200" s="9">
        <v>12.169170142302773</v>
      </c>
      <c r="AT200" s="9">
        <v>13.06170739992506</v>
      </c>
      <c r="AU200" s="9">
        <v>10.928895257957231</v>
      </c>
      <c r="AV200" s="9">
        <v>11.266412224469528</v>
      </c>
      <c r="AW200" s="9">
        <v>11.421733080815118</v>
      </c>
      <c r="AX200" s="9">
        <v>9.4194561283189397</v>
      </c>
      <c r="AY200" s="9">
        <v>10.803348109229383</v>
      </c>
      <c r="AZ200" s="9">
        <v>11.30286842038254</v>
      </c>
      <c r="BA200" s="9">
        <v>12.21155722547867</v>
      </c>
      <c r="BB200" s="9" t="s">
        <v>0</v>
      </c>
      <c r="BC200" s="9" t="s">
        <v>0</v>
      </c>
      <c r="BD200" s="9" t="s">
        <v>0</v>
      </c>
      <c r="BE200" s="9" t="s">
        <v>0</v>
      </c>
      <c r="BF200" s="9" t="s">
        <v>0</v>
      </c>
      <c r="BG200" s="9" t="s">
        <v>0</v>
      </c>
      <c r="BH200" s="9" t="s">
        <v>0</v>
      </c>
    </row>
    <row r="201" spans="3:60" x14ac:dyDescent="0.2">
      <c r="C201" s="9" t="s">
        <v>227</v>
      </c>
      <c r="D201" s="9" t="s">
        <v>0</v>
      </c>
      <c r="E201" s="9" t="s">
        <v>0</v>
      </c>
      <c r="F201" s="9" t="s">
        <v>0</v>
      </c>
      <c r="G201" s="9" t="s">
        <v>0</v>
      </c>
      <c r="H201" s="9" t="s">
        <v>0</v>
      </c>
      <c r="I201" s="9" t="s">
        <v>0</v>
      </c>
      <c r="J201" s="9" t="s">
        <v>0</v>
      </c>
      <c r="K201" s="9" t="s">
        <v>0</v>
      </c>
      <c r="L201" s="9" t="s">
        <v>0</v>
      </c>
      <c r="M201" s="9" t="s">
        <v>0</v>
      </c>
      <c r="N201" s="9" t="s">
        <v>0</v>
      </c>
      <c r="O201" s="9" t="s">
        <v>0</v>
      </c>
      <c r="P201" s="9" t="s">
        <v>0</v>
      </c>
      <c r="Q201" s="9" t="s">
        <v>0</v>
      </c>
      <c r="R201" s="9" t="s">
        <v>0</v>
      </c>
      <c r="S201" s="9" t="s">
        <v>0</v>
      </c>
      <c r="T201" s="9" t="s">
        <v>0</v>
      </c>
      <c r="U201" s="9" t="s">
        <v>0</v>
      </c>
      <c r="V201" s="9" t="s">
        <v>0</v>
      </c>
      <c r="W201" s="9" t="s">
        <v>0</v>
      </c>
      <c r="X201" s="9" t="s">
        <v>0</v>
      </c>
      <c r="Y201" s="9" t="s">
        <v>0</v>
      </c>
      <c r="Z201" s="9" t="s">
        <v>0</v>
      </c>
      <c r="AA201" s="9">
        <v>12.512445859727606</v>
      </c>
      <c r="AB201" s="9">
        <v>16.072804081934649</v>
      </c>
      <c r="AC201" s="9">
        <v>20.454567703086497</v>
      </c>
      <c r="AD201" s="9">
        <v>28.071122247454483</v>
      </c>
      <c r="AE201" s="9">
        <v>31.44262127136442</v>
      </c>
      <c r="AF201" s="9">
        <v>34.846130642398165</v>
      </c>
      <c r="AG201" s="9">
        <v>46.48522205337477</v>
      </c>
      <c r="AH201" s="9">
        <v>60.38667964325758</v>
      </c>
      <c r="AI201" s="9">
        <v>77.688800860552874</v>
      </c>
      <c r="AJ201" s="9">
        <v>99.985202133169409</v>
      </c>
      <c r="AK201" s="9">
        <v>117.55766899448496</v>
      </c>
      <c r="AL201" s="9">
        <v>134.97361995663087</v>
      </c>
      <c r="AM201" s="9">
        <v>163.90422080693904</v>
      </c>
      <c r="AN201" s="9">
        <v>250.56772585244249</v>
      </c>
      <c r="AO201" s="9">
        <v>324.22979948890446</v>
      </c>
      <c r="AP201" s="9">
        <v>368.6333600833234</v>
      </c>
      <c r="AQ201" s="9">
        <v>226.9907399502564</v>
      </c>
      <c r="AR201" s="9">
        <v>189.27040825037992</v>
      </c>
      <c r="AS201" s="9">
        <v>205.94646587099678</v>
      </c>
      <c r="AT201" s="9">
        <v>193.05524726666323</v>
      </c>
      <c r="AU201" s="9">
        <v>211.82399999999998</v>
      </c>
      <c r="AV201" s="9">
        <v>221.05</v>
      </c>
      <c r="AW201" s="9">
        <v>253.739</v>
      </c>
      <c r="AX201" s="9">
        <v>364.16699999999997</v>
      </c>
      <c r="AY201" s="9">
        <v>470.21900000000005</v>
      </c>
      <c r="AZ201" s="9">
        <v>593.548</v>
      </c>
      <c r="BA201" s="9">
        <v>619.673</v>
      </c>
      <c r="BB201" s="9">
        <v>653.03600000000006</v>
      </c>
      <c r="BC201" s="9">
        <v>688.596</v>
      </c>
      <c r="BD201" s="9" t="s">
        <v>0</v>
      </c>
      <c r="BE201" s="9" t="s">
        <v>0</v>
      </c>
      <c r="BF201" s="9" t="s">
        <v>0</v>
      </c>
      <c r="BG201" s="9" t="s">
        <v>0</v>
      </c>
      <c r="BH201" s="9" t="s">
        <v>0</v>
      </c>
    </row>
    <row r="202" spans="3:60" x14ac:dyDescent="0.2">
      <c r="C202" s="9" t="s">
        <v>228</v>
      </c>
      <c r="D202" s="9" t="s">
        <v>0</v>
      </c>
      <c r="E202" s="9" t="s">
        <v>0</v>
      </c>
      <c r="F202" s="9" t="s">
        <v>0</v>
      </c>
      <c r="G202" s="9" t="s">
        <v>0</v>
      </c>
      <c r="H202" s="9" t="s">
        <v>0</v>
      </c>
      <c r="I202" s="9" t="s">
        <v>0</v>
      </c>
      <c r="J202" s="9" t="s">
        <v>0</v>
      </c>
      <c r="K202" s="9" t="s">
        <v>0</v>
      </c>
      <c r="L202" s="9" t="s">
        <v>0</v>
      </c>
      <c r="M202" s="9" t="s">
        <v>0</v>
      </c>
      <c r="N202" s="9" t="s">
        <v>0</v>
      </c>
      <c r="O202" s="9" t="s">
        <v>0</v>
      </c>
      <c r="P202" s="9" t="s">
        <v>0</v>
      </c>
      <c r="Q202" s="9" t="s">
        <v>0</v>
      </c>
      <c r="R202" s="9" t="s">
        <v>0</v>
      </c>
      <c r="S202" s="9" t="s">
        <v>0</v>
      </c>
      <c r="T202" s="9" t="s">
        <v>0</v>
      </c>
      <c r="U202" s="9" t="s">
        <v>0</v>
      </c>
      <c r="V202" s="9" t="s">
        <v>0</v>
      </c>
      <c r="W202" s="9" t="s">
        <v>0</v>
      </c>
      <c r="X202" s="9" t="s">
        <v>0</v>
      </c>
      <c r="Y202" s="9" t="s">
        <v>0</v>
      </c>
      <c r="Z202" s="9" t="s">
        <v>0</v>
      </c>
      <c r="AA202" s="9">
        <v>46.617566682783355</v>
      </c>
      <c r="AB202" s="9">
        <v>43.955221961731439</v>
      </c>
      <c r="AC202" s="9">
        <v>48.608134777404779</v>
      </c>
      <c r="AD202" s="9">
        <v>59.24212313574143</v>
      </c>
      <c r="AE202" s="9">
        <v>62.713938406242015</v>
      </c>
      <c r="AF202" s="9">
        <v>66.316402688966477</v>
      </c>
      <c r="AG202" s="9">
        <v>87.16295230829823</v>
      </c>
      <c r="AH202" s="9">
        <v>109.27819893043623</v>
      </c>
      <c r="AI202" s="9">
        <v>137.43765161865826</v>
      </c>
      <c r="AJ202" s="9">
        <v>168.307564289205</v>
      </c>
      <c r="AK202" s="9">
        <v>188.61400036959643</v>
      </c>
      <c r="AL202" s="9">
        <v>202.8403296042849</v>
      </c>
      <c r="AM202" s="9">
        <v>221.5610821836006</v>
      </c>
      <c r="AN202" s="9">
        <v>301.31770261912789</v>
      </c>
      <c r="AO202" s="9">
        <v>324.60227892293864</v>
      </c>
      <c r="AP202" s="9">
        <v>330.24788772175481</v>
      </c>
      <c r="AQ202" s="9">
        <v>225.14794812463307</v>
      </c>
      <c r="AR202" s="9">
        <v>189.27040825037992</v>
      </c>
      <c r="AS202" s="9">
        <v>193.56843342291046</v>
      </c>
      <c r="AT202" s="9">
        <v>175.12014529060392</v>
      </c>
      <c r="AU202" s="9">
        <v>189.03212681214055</v>
      </c>
      <c r="AV202" s="9">
        <v>193.85648901440808</v>
      </c>
      <c r="AW202" s="9">
        <v>222.52136001551628</v>
      </c>
      <c r="AX202" s="9">
        <v>316.61720776144517</v>
      </c>
      <c r="AY202" s="9">
        <v>396.20157229696866</v>
      </c>
      <c r="AZ202" s="9">
        <v>483.82609213565058</v>
      </c>
      <c r="BA202" s="9">
        <v>492.11028129461374</v>
      </c>
      <c r="BB202" s="9">
        <v>503.35038695531148</v>
      </c>
      <c r="BC202" s="9">
        <v>518.26667631226519</v>
      </c>
      <c r="BD202" s="9" t="s">
        <v>0</v>
      </c>
      <c r="BE202" s="9" t="s">
        <v>0</v>
      </c>
      <c r="BF202" s="9" t="s">
        <v>0</v>
      </c>
      <c r="BG202" s="9" t="s">
        <v>0</v>
      </c>
      <c r="BH202" s="9" t="s">
        <v>0</v>
      </c>
    </row>
    <row r="203" spans="3:60" x14ac:dyDescent="0.2">
      <c r="C203" s="9" t="s">
        <v>229</v>
      </c>
      <c r="D203" s="9" t="s">
        <v>0</v>
      </c>
      <c r="E203" s="9" t="s">
        <v>0</v>
      </c>
      <c r="F203" s="9" t="s">
        <v>0</v>
      </c>
      <c r="G203" s="9" t="s">
        <v>0</v>
      </c>
      <c r="H203" s="9" t="s">
        <v>0</v>
      </c>
      <c r="I203" s="9" t="s">
        <v>0</v>
      </c>
      <c r="J203" s="9" t="s">
        <v>0</v>
      </c>
      <c r="K203" s="9" t="s">
        <v>0</v>
      </c>
      <c r="L203" s="9" t="s">
        <v>0</v>
      </c>
      <c r="M203" s="9" t="s">
        <v>0</v>
      </c>
      <c r="N203" s="9" t="s">
        <v>0</v>
      </c>
      <c r="O203" s="9" t="s">
        <v>0</v>
      </c>
      <c r="P203" s="9" t="s">
        <v>0</v>
      </c>
      <c r="Q203" s="9" t="s">
        <v>0</v>
      </c>
      <c r="R203" s="9" t="s">
        <v>0</v>
      </c>
      <c r="S203" s="9" t="s">
        <v>0</v>
      </c>
      <c r="T203" s="9" t="s">
        <v>0</v>
      </c>
      <c r="U203" s="9" t="s">
        <v>0</v>
      </c>
      <c r="V203" s="9" t="s">
        <v>0</v>
      </c>
      <c r="W203" s="9" t="s">
        <v>0</v>
      </c>
      <c r="X203" s="9" t="s">
        <v>0</v>
      </c>
      <c r="Y203" s="9" t="s">
        <v>0</v>
      </c>
      <c r="Z203" s="9" t="s">
        <v>0</v>
      </c>
      <c r="AA203" s="9" t="s">
        <v>0</v>
      </c>
      <c r="AB203" s="9" t="s">
        <v>0</v>
      </c>
      <c r="AC203" s="9">
        <v>27.22642424242424</v>
      </c>
      <c r="AD203" s="9">
        <v>35.804894736842101</v>
      </c>
      <c r="AE203" s="9">
        <v>38.034423407917387</v>
      </c>
      <c r="AF203" s="9">
        <v>41.508474576271183</v>
      </c>
      <c r="AG203" s="9">
        <v>49.524543274106698</v>
      </c>
      <c r="AH203" s="9">
        <v>55.63541518634382</v>
      </c>
      <c r="AI203" s="9">
        <v>69.5195576420371</v>
      </c>
      <c r="AJ203" s="9">
        <v>94.099291452796976</v>
      </c>
      <c r="AK203" s="9">
        <v>132.67910679602829</v>
      </c>
      <c r="AL203" s="9">
        <v>167.59206322141483</v>
      </c>
      <c r="AM203" s="9">
        <v>203.83054868295659</v>
      </c>
      <c r="AN203" s="9">
        <v>314.33339921775661</v>
      </c>
      <c r="AO203" s="9">
        <v>443.76135920412855</v>
      </c>
      <c r="AP203" s="9">
        <v>539.98763690117244</v>
      </c>
      <c r="AQ203" s="9">
        <v>315.33061047476053</v>
      </c>
      <c r="AR203" s="9">
        <v>250.67268161099253</v>
      </c>
      <c r="AS203" s="9">
        <v>286.29521911586397</v>
      </c>
      <c r="AT203" s="9">
        <v>248.04734326951461</v>
      </c>
      <c r="AU203" s="9">
        <v>281.24731810406962</v>
      </c>
      <c r="AV203" s="9">
        <v>293.27449343873423</v>
      </c>
      <c r="AW203" s="9">
        <v>281.41349533988131</v>
      </c>
      <c r="AX203" s="9">
        <v>402.82394869505174</v>
      </c>
      <c r="AY203" s="9">
        <v>529.88547050252862</v>
      </c>
      <c r="AZ203" s="9">
        <v>710.89072444413648</v>
      </c>
      <c r="BA203" s="9">
        <v>725.17916954409736</v>
      </c>
      <c r="BB203" s="9">
        <v>774.50303370795871</v>
      </c>
      <c r="BC203" s="9">
        <v>821.43747068286552</v>
      </c>
      <c r="BD203" s="9" t="s">
        <v>0</v>
      </c>
      <c r="BE203" s="9" t="s">
        <v>0</v>
      </c>
      <c r="BF203" s="9" t="s">
        <v>0</v>
      </c>
      <c r="BG203" s="9" t="s">
        <v>0</v>
      </c>
      <c r="BH203" s="9" t="s">
        <v>0</v>
      </c>
    </row>
    <row r="204" spans="3:60" x14ac:dyDescent="0.2">
      <c r="C204" s="9" t="s">
        <v>230</v>
      </c>
      <c r="D204" s="9" t="s">
        <v>0</v>
      </c>
      <c r="E204" s="9" t="s">
        <v>0</v>
      </c>
      <c r="F204" s="9" t="s">
        <v>0</v>
      </c>
      <c r="G204" s="9" t="s">
        <v>0</v>
      </c>
      <c r="H204" s="9" t="s">
        <v>0</v>
      </c>
      <c r="I204" s="9" t="s">
        <v>0</v>
      </c>
      <c r="J204" s="9" t="s">
        <v>0</v>
      </c>
      <c r="K204" s="9" t="s">
        <v>0</v>
      </c>
      <c r="L204" s="9" t="s">
        <v>0</v>
      </c>
      <c r="M204" s="9" t="s">
        <v>0</v>
      </c>
      <c r="N204" s="9" t="s">
        <v>0</v>
      </c>
      <c r="O204" s="9" t="s">
        <v>0</v>
      </c>
      <c r="P204" s="9" t="s">
        <v>0</v>
      </c>
      <c r="Q204" s="9" t="s">
        <v>0</v>
      </c>
      <c r="R204" s="9" t="s">
        <v>0</v>
      </c>
      <c r="S204" s="9" t="s">
        <v>0</v>
      </c>
      <c r="T204" s="9" t="s">
        <v>0</v>
      </c>
      <c r="U204" s="9" t="s">
        <v>0</v>
      </c>
      <c r="V204" s="9" t="s">
        <v>0</v>
      </c>
      <c r="W204" s="9" t="s">
        <v>0</v>
      </c>
      <c r="X204" s="9" t="s">
        <v>0</v>
      </c>
      <c r="Y204" s="9" t="s">
        <v>0</v>
      </c>
      <c r="Z204" s="9" t="s">
        <v>0</v>
      </c>
      <c r="AA204" s="9">
        <v>61.741032624042589</v>
      </c>
      <c r="AB204" s="9">
        <v>58.214981738601999</v>
      </c>
      <c r="AC204" s="9">
        <v>64.377372064637811</v>
      </c>
      <c r="AD204" s="9">
        <v>78.461192153819525</v>
      </c>
      <c r="AE204" s="9">
        <v>83.059318463998437</v>
      </c>
      <c r="AF204" s="9">
        <v>87.830478364302337</v>
      </c>
      <c r="AG204" s="9">
        <v>115.43997392000296</v>
      </c>
      <c r="AH204" s="9">
        <v>144.72975157994335</v>
      </c>
      <c r="AI204" s="9">
        <v>182.02457005318624</v>
      </c>
      <c r="AJ204" s="9">
        <v>222.9091640145752</v>
      </c>
      <c r="AK204" s="9">
        <v>249.80332477265932</v>
      </c>
      <c r="AL204" s="9">
        <v>268.64489716480352</v>
      </c>
      <c r="AM204" s="9">
        <v>293.43895395483821</v>
      </c>
      <c r="AN204" s="9">
        <v>399.06986639179905</v>
      </c>
      <c r="AO204" s="9">
        <v>429.90832252557931</v>
      </c>
      <c r="AP204" s="9">
        <v>437.3854548993508</v>
      </c>
      <c r="AQ204" s="9">
        <v>298.18945516804592</v>
      </c>
      <c r="AR204" s="9">
        <v>250.67268161099253</v>
      </c>
      <c r="AS204" s="9">
        <v>256.36505320562935</v>
      </c>
      <c r="AT204" s="9">
        <v>231.93185258009922</v>
      </c>
      <c r="AU204" s="9">
        <v>250.35709795661288</v>
      </c>
      <c r="AV204" s="9">
        <v>256.7465585251415</v>
      </c>
      <c r="AW204" s="9">
        <v>294.71076089731315</v>
      </c>
      <c r="AX204" s="9">
        <v>419.33276969928505</v>
      </c>
      <c r="AY204" s="9">
        <v>524.73554373481045</v>
      </c>
      <c r="AZ204" s="9">
        <v>640.78682489325286</v>
      </c>
      <c r="BA204" s="9">
        <v>651.75853426212007</v>
      </c>
      <c r="BB204" s="9">
        <v>666.64510556295807</v>
      </c>
      <c r="BC204" s="9">
        <v>686.40047190552309</v>
      </c>
      <c r="BD204" s="9" t="s">
        <v>0</v>
      </c>
      <c r="BE204" s="9" t="s">
        <v>0</v>
      </c>
      <c r="BF204" s="9" t="s">
        <v>0</v>
      </c>
      <c r="BG204" s="9" t="s">
        <v>0</v>
      </c>
      <c r="BH204" s="9" t="s">
        <v>0</v>
      </c>
    </row>
    <row r="205" spans="3:60" x14ac:dyDescent="0.2">
      <c r="C205" s="9" t="s">
        <v>232</v>
      </c>
      <c r="D205" s="9" t="s">
        <v>0</v>
      </c>
      <c r="E205" s="9" t="s">
        <v>0</v>
      </c>
      <c r="F205" s="9" t="s">
        <v>0</v>
      </c>
      <c r="G205" s="9" t="s">
        <v>0</v>
      </c>
      <c r="H205" s="9" t="s">
        <v>0</v>
      </c>
      <c r="I205" s="9" t="s">
        <v>0</v>
      </c>
      <c r="J205" s="9" t="s">
        <v>0</v>
      </c>
      <c r="K205" s="9" t="s">
        <v>0</v>
      </c>
      <c r="L205" s="9" t="s">
        <v>0</v>
      </c>
      <c r="M205" s="9" t="s">
        <v>0</v>
      </c>
      <c r="N205" s="9" t="s">
        <v>0</v>
      </c>
      <c r="O205" s="9" t="s">
        <v>0</v>
      </c>
      <c r="P205" s="9" t="s">
        <v>0</v>
      </c>
      <c r="Q205" s="9" t="s">
        <v>0</v>
      </c>
      <c r="R205" s="9" t="s">
        <v>0</v>
      </c>
      <c r="S205" s="9" t="s">
        <v>0</v>
      </c>
      <c r="T205" s="9" t="s">
        <v>0</v>
      </c>
      <c r="U205" s="9" t="s">
        <v>0</v>
      </c>
      <c r="V205" s="9" t="s">
        <v>0</v>
      </c>
      <c r="W205" s="9" t="s">
        <v>0</v>
      </c>
      <c r="X205" s="9" t="s">
        <v>0</v>
      </c>
      <c r="Y205" s="9" t="s">
        <v>0</v>
      </c>
      <c r="Z205" s="9" t="s">
        <v>0</v>
      </c>
      <c r="AA205" s="9">
        <v>0.48950549890567835</v>
      </c>
      <c r="AB205" s="9">
        <v>0.45161392430772523</v>
      </c>
      <c r="AC205" s="9">
        <v>0.50395554215198601</v>
      </c>
      <c r="AD205" s="9">
        <v>0.60005045282982872</v>
      </c>
      <c r="AE205" s="9">
        <v>0.58290505133668447</v>
      </c>
      <c r="AF205" s="9">
        <v>0.57865050099756743</v>
      </c>
      <c r="AG205" s="9">
        <v>0.74113909039820547</v>
      </c>
      <c r="AH205" s="9">
        <v>0.88152056196277906</v>
      </c>
      <c r="AI205" s="9">
        <v>1.0413886440982001</v>
      </c>
      <c r="AJ205" s="9">
        <v>1.1907181942845335</v>
      </c>
      <c r="AK205" s="9">
        <v>1.2306287437328649</v>
      </c>
      <c r="AL205" s="9">
        <v>1.2216209059703038</v>
      </c>
      <c r="AM205" s="9">
        <v>1.2054234332909746</v>
      </c>
      <c r="AN205" s="9">
        <v>1.4651493995969589</v>
      </c>
      <c r="AO205" s="9">
        <v>1.4351523234733641</v>
      </c>
      <c r="AP205" s="9">
        <v>1.5138179237452369</v>
      </c>
      <c r="AQ205" s="9">
        <v>1.2056920758326075</v>
      </c>
      <c r="AR205" s="9">
        <v>1.0551436273346886</v>
      </c>
      <c r="AS205" s="9">
        <v>1.0143766449843783</v>
      </c>
      <c r="AT205" s="9">
        <v>0.88211030354353426</v>
      </c>
      <c r="AU205" s="9">
        <v>0.92959946438668239</v>
      </c>
      <c r="AV205" s="9">
        <v>0.93593223147795213</v>
      </c>
      <c r="AW205" s="9">
        <v>1.0433208044432305</v>
      </c>
      <c r="AX205" s="9">
        <v>1.4544756978701139</v>
      </c>
      <c r="AY205" s="9">
        <v>1.7394222835923545</v>
      </c>
      <c r="AZ205" s="190">
        <v>2.0289956544631784</v>
      </c>
      <c r="BA205" s="190">
        <v>1.986541470298602</v>
      </c>
      <c r="BB205" s="9">
        <v>1.9663224118862628</v>
      </c>
      <c r="BC205" s="9">
        <v>1.9661779558355343</v>
      </c>
      <c r="BD205" s="9" t="s">
        <v>0</v>
      </c>
      <c r="BE205" s="9" t="s">
        <v>0</v>
      </c>
      <c r="BF205" s="9" t="s">
        <v>0</v>
      </c>
      <c r="BG205" s="9" t="s">
        <v>0</v>
      </c>
      <c r="BH205" s="9" t="s">
        <v>0</v>
      </c>
    </row>
    <row r="206" spans="3:60" x14ac:dyDescent="0.2">
      <c r="C206" s="9" t="s">
        <v>231</v>
      </c>
      <c r="D206" s="9" t="s">
        <v>0</v>
      </c>
      <c r="E206" s="9" t="s">
        <v>0</v>
      </c>
      <c r="F206" s="9" t="s">
        <v>0</v>
      </c>
      <c r="G206" s="9" t="s">
        <v>0</v>
      </c>
      <c r="H206" s="9" t="s">
        <v>0</v>
      </c>
      <c r="I206" s="9" t="s">
        <v>0</v>
      </c>
      <c r="J206" s="9" t="s">
        <v>0</v>
      </c>
      <c r="K206" s="9" t="s">
        <v>0</v>
      </c>
      <c r="L206" s="9" t="s">
        <v>0</v>
      </c>
      <c r="M206" s="9" t="s">
        <v>0</v>
      </c>
      <c r="N206" s="9" t="s">
        <v>0</v>
      </c>
      <c r="O206" s="9" t="s">
        <v>0</v>
      </c>
      <c r="P206" s="9" t="s">
        <v>0</v>
      </c>
      <c r="Q206" s="9" t="s">
        <v>0</v>
      </c>
      <c r="R206" s="9" t="s">
        <v>0</v>
      </c>
      <c r="S206" s="9" t="s">
        <v>0</v>
      </c>
      <c r="T206" s="9" t="s">
        <v>0</v>
      </c>
      <c r="U206" s="9" t="s">
        <v>0</v>
      </c>
      <c r="V206" s="9" t="s">
        <v>0</v>
      </c>
      <c r="W206" s="9" t="s">
        <v>0</v>
      </c>
      <c r="X206" s="9" t="s">
        <v>0</v>
      </c>
      <c r="Y206" s="9" t="s">
        <v>0</v>
      </c>
      <c r="Z206" s="9" t="s">
        <v>0</v>
      </c>
      <c r="AA206" s="9" t="s">
        <v>0</v>
      </c>
      <c r="AB206" s="9">
        <v>-5.7110332230943417</v>
      </c>
      <c r="AC206" s="9">
        <v>10.585574609825166</v>
      </c>
      <c r="AD206" s="9">
        <v>21.876972665241624</v>
      </c>
      <c r="AE206" s="9">
        <v>5.8603829281162367</v>
      </c>
      <c r="AF206" s="9">
        <v>5.7442800982913544</v>
      </c>
      <c r="AG206" s="9">
        <v>31.434982559450763</v>
      </c>
      <c r="AH206" s="9">
        <v>25.372301002283226</v>
      </c>
      <c r="AI206" s="9">
        <v>25.768591506662396</v>
      </c>
      <c r="AJ206" s="9">
        <v>22.461030370483925</v>
      </c>
      <c r="AK206" s="9">
        <v>12.065076317959544</v>
      </c>
      <c r="AL206" s="9">
        <v>7.5425626977909666</v>
      </c>
      <c r="AM206" s="9">
        <v>9.2293049492857104</v>
      </c>
      <c r="AN206" s="9">
        <v>35.997576672529298</v>
      </c>
      <c r="AO206" s="9">
        <v>7.7275832456624505</v>
      </c>
      <c r="AP206" s="9">
        <v>1.7392388055773589</v>
      </c>
      <c r="AQ206" s="9">
        <v>-31.824560732897723</v>
      </c>
      <c r="AR206" s="9">
        <v>-15.935095199887305</v>
      </c>
      <c r="AS206" s="9">
        <v>2.2708384328335329</v>
      </c>
      <c r="AT206" s="9">
        <v>-9.530628422249265</v>
      </c>
      <c r="AU206" s="9">
        <v>7.9442496455506717</v>
      </c>
      <c r="AV206" s="9">
        <v>2.5521387732477807</v>
      </c>
      <c r="AW206" s="9">
        <v>14.786645083094285</v>
      </c>
      <c r="AX206" s="9">
        <v>42.286209170826417</v>
      </c>
      <c r="AY206" s="9">
        <v>25.135830455395293</v>
      </c>
      <c r="AZ206" s="9">
        <v>22.116146417764316</v>
      </c>
      <c r="BA206" s="9">
        <v>1.7122245562235072</v>
      </c>
      <c r="BB206" s="9">
        <v>2.2840623510502533</v>
      </c>
      <c r="BC206" s="9">
        <v>2.963400792672477</v>
      </c>
      <c r="BD206" s="9" t="s">
        <v>0</v>
      </c>
      <c r="BE206" s="9" t="s">
        <v>0</v>
      </c>
      <c r="BF206" s="9" t="s">
        <v>0</v>
      </c>
      <c r="BG206" s="9" t="s">
        <v>0</v>
      </c>
      <c r="BH206" s="9" t="s">
        <v>0</v>
      </c>
    </row>
    <row r="207" spans="3:60" x14ac:dyDescent="0.2">
      <c r="C207" s="9" t="s">
        <v>233</v>
      </c>
      <c r="D207" s="9" t="s">
        <v>0</v>
      </c>
      <c r="E207" s="9" t="s">
        <v>0</v>
      </c>
      <c r="F207" s="9" t="s">
        <v>0</v>
      </c>
      <c r="G207" s="9" t="s">
        <v>0</v>
      </c>
      <c r="H207" s="9" t="s">
        <v>0</v>
      </c>
      <c r="I207" s="9" t="s">
        <v>0</v>
      </c>
      <c r="J207" s="9" t="s">
        <v>0</v>
      </c>
      <c r="K207" s="9" t="s">
        <v>0</v>
      </c>
      <c r="L207" s="9" t="s">
        <v>0</v>
      </c>
      <c r="M207" s="9" t="s">
        <v>0</v>
      </c>
      <c r="N207" s="9" t="s">
        <v>0</v>
      </c>
      <c r="O207" s="9" t="s">
        <v>0</v>
      </c>
      <c r="P207" s="9" t="s">
        <v>0</v>
      </c>
      <c r="Q207" s="9" t="s">
        <v>0</v>
      </c>
      <c r="R207" s="9" t="s">
        <v>0</v>
      </c>
      <c r="S207" s="9" t="s">
        <v>0</v>
      </c>
      <c r="T207" s="9" t="s">
        <v>0</v>
      </c>
      <c r="U207" s="9" t="s">
        <v>0</v>
      </c>
      <c r="V207" s="9" t="s">
        <v>0</v>
      </c>
      <c r="W207" s="9" t="s">
        <v>0</v>
      </c>
      <c r="X207" s="9">
        <v>23988.398119329839</v>
      </c>
      <c r="Y207" s="9">
        <v>20965.843321634326</v>
      </c>
      <c r="Z207" s="9">
        <v>14235.825442023704</v>
      </c>
      <c r="AA207" s="9">
        <v>12612.93954042778</v>
      </c>
      <c r="AB207" s="9">
        <v>12890.431097278324</v>
      </c>
      <c r="AC207" s="9">
        <v>12774.414939407983</v>
      </c>
      <c r="AD207" s="9">
        <v>13075.765843321631</v>
      </c>
      <c r="AE207" s="9">
        <v>14249.202039600028</v>
      </c>
      <c r="AF207" s="9">
        <v>15178.502085954568</v>
      </c>
      <c r="AG207" s="9">
        <v>15576.02013111714</v>
      </c>
      <c r="AH207" s="9">
        <v>16418.193497119399</v>
      </c>
      <c r="AI207" s="9">
        <v>17479.023905701608</v>
      </c>
      <c r="AJ207" s="9">
        <v>18720.564201046291</v>
      </c>
      <c r="AK207" s="9">
        <v>20298.837163101776</v>
      </c>
      <c r="AL207" s="9">
        <v>21990.856234686438</v>
      </c>
      <c r="AM207" s="9">
        <v>24343.22627640553</v>
      </c>
      <c r="AN207" s="9">
        <v>27237.486259188128</v>
      </c>
      <c r="AO207" s="9">
        <v>29955.588371631009</v>
      </c>
      <c r="AP207" s="9">
        <v>28892.870670816494</v>
      </c>
      <c r="AQ207" s="9">
        <v>24731.808489504008</v>
      </c>
      <c r="AR207" s="9">
        <v>23757.209456327397</v>
      </c>
      <c r="AS207" s="9">
        <v>25273.162042248863</v>
      </c>
      <c r="AT207" s="9">
        <v>26292.840209257665</v>
      </c>
      <c r="AU207" s="9">
        <v>26931.71710482749</v>
      </c>
      <c r="AV207" s="9">
        <v>27432.174028210044</v>
      </c>
      <c r="AW207" s="9">
        <v>28247.376994901002</v>
      </c>
      <c r="AX207" s="9">
        <v>28830.510562214418</v>
      </c>
      <c r="AY207" s="9">
        <v>30167.231309184826</v>
      </c>
      <c r="AZ207" s="9">
        <v>31581.478426713984</v>
      </c>
      <c r="BA207" s="9">
        <v>32808.705179668497</v>
      </c>
      <c r="BB207" s="9">
        <v>33903.143326503392</v>
      </c>
      <c r="BC207" s="9">
        <v>34910.394039782361</v>
      </c>
      <c r="BD207" s="9">
        <v>35948.616365902795</v>
      </c>
      <c r="BE207" s="9">
        <v>37019.156896727371</v>
      </c>
      <c r="BF207" s="9">
        <v>38122.812617282652</v>
      </c>
      <c r="BG207" s="9" t="s">
        <v>0</v>
      </c>
      <c r="BH207" s="9" t="s">
        <v>0</v>
      </c>
    </row>
    <row r="208" spans="3:60" x14ac:dyDescent="0.2">
      <c r="C208" s="9" t="s">
        <v>234</v>
      </c>
      <c r="D208" s="9" t="s">
        <v>0</v>
      </c>
      <c r="E208" s="9" t="s">
        <v>0</v>
      </c>
      <c r="F208" s="9" t="s">
        <v>0</v>
      </c>
      <c r="G208" s="9" t="s">
        <v>0</v>
      </c>
      <c r="H208" s="9" t="s">
        <v>0</v>
      </c>
      <c r="I208" s="9" t="s">
        <v>0</v>
      </c>
      <c r="J208" s="9" t="s">
        <v>0</v>
      </c>
      <c r="K208" s="9" t="s">
        <v>0</v>
      </c>
      <c r="L208" s="9" t="s">
        <v>0</v>
      </c>
      <c r="M208" s="9" t="s">
        <v>0</v>
      </c>
      <c r="N208" s="9" t="s">
        <v>0</v>
      </c>
      <c r="O208" s="9" t="s">
        <v>0</v>
      </c>
      <c r="P208" s="9" t="s">
        <v>0</v>
      </c>
      <c r="Q208" s="9" t="s">
        <v>0</v>
      </c>
      <c r="R208" s="9" t="s">
        <v>0</v>
      </c>
      <c r="S208" s="9" t="s">
        <v>0</v>
      </c>
      <c r="T208" s="9" t="s">
        <v>0</v>
      </c>
      <c r="U208" s="9" t="s">
        <v>0</v>
      </c>
      <c r="V208" s="9" t="s">
        <v>0</v>
      </c>
      <c r="W208" s="9" t="s">
        <v>0</v>
      </c>
      <c r="X208" s="9">
        <v>9007.5245899800047</v>
      </c>
      <c r="Y208" s="9">
        <v>7909.9047799838308</v>
      </c>
      <c r="Z208" s="9">
        <v>5445.2888042876257</v>
      </c>
      <c r="AA208" s="9">
        <v>4920.605760732411</v>
      </c>
      <c r="AB208" s="9">
        <v>5113.7447217042927</v>
      </c>
      <c r="AC208" s="9">
        <v>5140.493791450971</v>
      </c>
      <c r="AD208" s="9">
        <v>5321.3612133220486</v>
      </c>
      <c r="AE208" s="9">
        <v>5856.9974238455316</v>
      </c>
      <c r="AF208" s="9">
        <v>6298.0839926799617</v>
      </c>
      <c r="AG208" s="9">
        <v>6515.8000966815071</v>
      </c>
      <c r="AH208" s="9">
        <v>6934.4920378116685</v>
      </c>
      <c r="AI208" s="9">
        <v>7477.0175410453048</v>
      </c>
      <c r="AJ208" s="9">
        <v>8102.8249531120673</v>
      </c>
      <c r="AK208" s="9">
        <v>8871.5281768453733</v>
      </c>
      <c r="AL208" s="9">
        <v>9717.5679340196366</v>
      </c>
      <c r="AM208" s="9">
        <v>10873.579576283879</v>
      </c>
      <c r="AN208" s="9">
        <v>12276.531523349029</v>
      </c>
      <c r="AO208" s="9">
        <v>13609.83558643405</v>
      </c>
      <c r="AP208" s="9">
        <v>13267.456024436739</v>
      </c>
      <c r="AQ208" s="9">
        <v>11546.193764626136</v>
      </c>
      <c r="AR208" s="9">
        <v>11327.585651721365</v>
      </c>
      <c r="AS208" s="9">
        <v>12275.527080858677</v>
      </c>
      <c r="AT208" s="9">
        <v>12928.891505056261</v>
      </c>
      <c r="AU208" s="9">
        <v>13380.138693871457</v>
      </c>
      <c r="AV208" s="9">
        <v>13755.634463186683</v>
      </c>
      <c r="AW208" s="9">
        <v>14285.746000075356</v>
      </c>
      <c r="AX208" s="9">
        <v>14714.414032808234</v>
      </c>
      <c r="AY208" s="9">
        <v>15562.954658060682</v>
      </c>
      <c r="AZ208" s="9">
        <v>16404.642983645881</v>
      </c>
      <c r="BA208" s="9">
        <v>17165.18212578752</v>
      </c>
      <c r="BB208" s="9">
        <v>17869.918946522997</v>
      </c>
      <c r="BC208" s="9">
        <v>18438.944766392269</v>
      </c>
      <c r="BD208" s="9">
        <v>19026.725433438081</v>
      </c>
      <c r="BE208" s="9">
        <v>19634.092183315111</v>
      </c>
      <c r="BF208" s="9">
        <v>20389.263192000053</v>
      </c>
      <c r="BG208" s="9" t="s">
        <v>0</v>
      </c>
      <c r="BH208" s="9" t="s">
        <v>0</v>
      </c>
    </row>
    <row r="209" spans="3:60" x14ac:dyDescent="0.2">
      <c r="C209" s="9" t="s">
        <v>235</v>
      </c>
      <c r="D209" s="9" t="s">
        <v>0</v>
      </c>
      <c r="E209" s="9" t="s">
        <v>0</v>
      </c>
      <c r="F209" s="9" t="s">
        <v>0</v>
      </c>
      <c r="G209" s="9" t="s">
        <v>0</v>
      </c>
      <c r="H209" s="9" t="s">
        <v>0</v>
      </c>
      <c r="I209" s="9" t="s">
        <v>0</v>
      </c>
      <c r="J209" s="9" t="s">
        <v>0</v>
      </c>
      <c r="K209" s="9" t="s">
        <v>0</v>
      </c>
      <c r="L209" s="9" t="s">
        <v>0</v>
      </c>
      <c r="M209" s="9" t="s">
        <v>0</v>
      </c>
      <c r="N209" s="9" t="s">
        <v>0</v>
      </c>
      <c r="O209" s="9" t="s">
        <v>0</v>
      </c>
      <c r="P209" s="9" t="s">
        <v>0</v>
      </c>
      <c r="Q209" s="9" t="s">
        <v>0</v>
      </c>
      <c r="R209" s="9" t="s">
        <v>0</v>
      </c>
      <c r="S209" s="9" t="s">
        <v>0</v>
      </c>
      <c r="T209" s="9" t="s">
        <v>0</v>
      </c>
      <c r="U209" s="9" t="s">
        <v>0</v>
      </c>
      <c r="V209" s="9" t="s">
        <v>0</v>
      </c>
      <c r="W209" s="9" t="s">
        <v>0</v>
      </c>
      <c r="X209" s="9" t="s">
        <v>0</v>
      </c>
      <c r="Y209" s="9" t="s">
        <v>0</v>
      </c>
      <c r="Z209" s="9" t="s">
        <v>0</v>
      </c>
      <c r="AA209" s="9">
        <v>24.086635778254738</v>
      </c>
      <c r="AB209" s="9">
        <v>23.09438321676792</v>
      </c>
      <c r="AC209" s="9">
        <v>25.905803355995925</v>
      </c>
      <c r="AD209" s="9">
        <v>31.930852057249815</v>
      </c>
      <c r="AE209" s="9">
        <v>34.140733840255081</v>
      </c>
      <c r="AF209" s="9">
        <v>36.443894576890202</v>
      </c>
      <c r="AG209" s="9">
        <v>48.291141568710714</v>
      </c>
      <c r="AH209" s="9">
        <v>61.128973180981596</v>
      </c>
      <c r="AI209" s="9">
        <v>77.864811589676279</v>
      </c>
      <c r="AJ209" s="9">
        <v>96.481810967732599</v>
      </c>
      <c r="AK209" s="9">
        <v>109.17557575261934</v>
      </c>
      <c r="AL209" s="9">
        <v>118.71184143385042</v>
      </c>
      <c r="AM209" s="9">
        <v>131.07267625006733</v>
      </c>
      <c r="AN209" s="9">
        <v>179.86952790567972</v>
      </c>
      <c r="AO209" s="9">
        <v>195.32187163961302</v>
      </c>
      <c r="AP209" s="9">
        <v>200.84512732294058</v>
      </c>
      <c r="AQ209" s="9">
        <v>139.21154328037596</v>
      </c>
      <c r="AR209" s="9">
        <v>119.52229813501653</v>
      </c>
      <c r="AS209" s="9">
        <v>124.52007975696303</v>
      </c>
      <c r="AT209" s="9">
        <v>114.047084100066</v>
      </c>
      <c r="AU209" s="9">
        <v>124.38169763242431</v>
      </c>
      <c r="AV209" s="9">
        <v>128.74341658525336</v>
      </c>
      <c r="AW209" s="9">
        <v>149.04616008870281</v>
      </c>
      <c r="AX209" s="9">
        <v>214.01757619118555</v>
      </c>
      <c r="AY209" s="9">
        <v>270.70550130768186</v>
      </c>
      <c r="AZ209" s="9">
        <v>332.84949326837358</v>
      </c>
      <c r="BA209" s="9">
        <v>340.99346138105216</v>
      </c>
      <c r="BB209" s="9">
        <v>351.3802212313912</v>
      </c>
      <c r="BC209" s="9">
        <v>362.54246728549475</v>
      </c>
      <c r="BD209" s="9" t="s">
        <v>0</v>
      </c>
      <c r="BE209" s="9" t="s">
        <v>0</v>
      </c>
      <c r="BF209" s="9" t="s">
        <v>0</v>
      </c>
      <c r="BG209" s="9" t="s">
        <v>0</v>
      </c>
      <c r="BH209" s="9" t="s">
        <v>0</v>
      </c>
    </row>
    <row r="210" spans="3:60" x14ac:dyDescent="0.2">
      <c r="C210" s="9" t="s">
        <v>236</v>
      </c>
      <c r="D210" s="9" t="s">
        <v>0</v>
      </c>
      <c r="E210" s="9" t="s">
        <v>0</v>
      </c>
      <c r="F210" s="9" t="s">
        <v>0</v>
      </c>
      <c r="G210" s="9" t="s">
        <v>0</v>
      </c>
      <c r="H210" s="9" t="s">
        <v>0</v>
      </c>
      <c r="I210" s="9" t="s">
        <v>0</v>
      </c>
      <c r="J210" s="9" t="s">
        <v>0</v>
      </c>
      <c r="K210" s="9" t="s">
        <v>0</v>
      </c>
      <c r="L210" s="9" t="s">
        <v>0</v>
      </c>
      <c r="M210" s="9" t="s">
        <v>0</v>
      </c>
      <c r="N210" s="9" t="s">
        <v>0</v>
      </c>
      <c r="O210" s="9" t="s">
        <v>0</v>
      </c>
      <c r="P210" s="9" t="s">
        <v>0</v>
      </c>
      <c r="Q210" s="9" t="s">
        <v>0</v>
      </c>
      <c r="R210" s="9" t="s">
        <v>0</v>
      </c>
      <c r="S210" s="9" t="s">
        <v>0</v>
      </c>
      <c r="T210" s="9" t="s">
        <v>0</v>
      </c>
      <c r="U210" s="9" t="s">
        <v>0</v>
      </c>
      <c r="V210" s="9" t="s">
        <v>0</v>
      </c>
      <c r="W210" s="9" t="s">
        <v>0</v>
      </c>
      <c r="X210" s="9" t="s">
        <v>0</v>
      </c>
      <c r="Y210" s="9" t="s">
        <v>0</v>
      </c>
      <c r="Z210" s="9" t="s">
        <v>0</v>
      </c>
      <c r="AA210" s="9">
        <v>5000</v>
      </c>
      <c r="AB210" s="9">
        <v>8900</v>
      </c>
      <c r="AC210" s="9">
        <v>6950</v>
      </c>
      <c r="AD210" s="9">
        <v>8000</v>
      </c>
      <c r="AE210" s="9">
        <v>4580</v>
      </c>
      <c r="AF210" s="9">
        <v>4820</v>
      </c>
      <c r="AG210" s="9">
        <v>5525</v>
      </c>
      <c r="AH210" s="9">
        <v>4815</v>
      </c>
      <c r="AI210" s="9">
        <v>9123</v>
      </c>
      <c r="AJ210" s="9">
        <v>9526</v>
      </c>
      <c r="AK210" s="9">
        <v>6525</v>
      </c>
      <c r="AL210" s="9">
        <v>6303</v>
      </c>
      <c r="AM210" s="9">
        <v>6003</v>
      </c>
      <c r="AN210" s="9">
        <v>5162</v>
      </c>
      <c r="AO210" s="9">
        <v>5279</v>
      </c>
      <c r="AP210" s="9">
        <v>5476</v>
      </c>
      <c r="AQ210" s="9">
        <v>4988</v>
      </c>
      <c r="AR210" s="9">
        <v>4763</v>
      </c>
      <c r="AS210" s="9">
        <v>4832</v>
      </c>
      <c r="AT210" s="9">
        <v>4720</v>
      </c>
      <c r="AU210" s="9">
        <v>4598</v>
      </c>
      <c r="AV210" s="9">
        <v>4646</v>
      </c>
      <c r="AW210" s="9">
        <v>4832</v>
      </c>
      <c r="AX210" s="9">
        <v>5219</v>
      </c>
      <c r="AY210" s="9">
        <v>5547</v>
      </c>
      <c r="AZ210" s="9">
        <v>6294</v>
      </c>
      <c r="BA210" s="9">
        <v>6400</v>
      </c>
      <c r="BB210" s="9">
        <v>6500</v>
      </c>
      <c r="BC210" s="9">
        <v>6500</v>
      </c>
      <c r="BD210" s="9">
        <v>6500</v>
      </c>
      <c r="BE210" s="9">
        <v>6500</v>
      </c>
      <c r="BF210" s="9" t="s">
        <v>0</v>
      </c>
      <c r="BG210" s="9" t="s">
        <v>0</v>
      </c>
      <c r="BH210" s="9" t="s">
        <v>0</v>
      </c>
    </row>
    <row r="211" spans="3:60" x14ac:dyDescent="0.2">
      <c r="C211" s="9" t="s">
        <v>237</v>
      </c>
      <c r="D211" s="9" t="s">
        <v>0</v>
      </c>
      <c r="E211" s="9" t="s">
        <v>0</v>
      </c>
      <c r="F211" s="9" t="s">
        <v>0</v>
      </c>
      <c r="G211" s="9" t="s">
        <v>0</v>
      </c>
      <c r="H211" s="9" t="s">
        <v>0</v>
      </c>
      <c r="I211" s="9" t="s">
        <v>0</v>
      </c>
      <c r="J211" s="9" t="s">
        <v>0</v>
      </c>
      <c r="K211" s="9" t="s">
        <v>0</v>
      </c>
      <c r="L211" s="9" t="s">
        <v>0</v>
      </c>
      <c r="M211" s="9" t="s">
        <v>0</v>
      </c>
      <c r="N211" s="9" t="s">
        <v>0</v>
      </c>
      <c r="O211" s="9" t="s">
        <v>0</v>
      </c>
      <c r="P211" s="9" t="s">
        <v>0</v>
      </c>
      <c r="Q211" s="9" t="s">
        <v>0</v>
      </c>
      <c r="R211" s="9" t="s">
        <v>0</v>
      </c>
      <c r="S211" s="9" t="s">
        <v>0</v>
      </c>
      <c r="T211" s="9" t="s">
        <v>0</v>
      </c>
      <c r="U211" s="9" t="s">
        <v>0</v>
      </c>
      <c r="V211" s="9" t="s">
        <v>0</v>
      </c>
      <c r="W211" s="9" t="s">
        <v>0</v>
      </c>
      <c r="X211" s="9" t="s">
        <v>0</v>
      </c>
      <c r="Y211" s="9" t="s">
        <v>0</v>
      </c>
      <c r="Z211" s="9" t="s">
        <v>0</v>
      </c>
      <c r="AA211" s="9">
        <v>7.8033641213232467</v>
      </c>
      <c r="AB211" s="9">
        <v>5.408218160874382</v>
      </c>
      <c r="AC211" s="9">
        <v>3.1361926136818954</v>
      </c>
      <c r="AD211" s="9">
        <v>0</v>
      </c>
      <c r="AE211" s="9">
        <v>1.2127794370531273</v>
      </c>
      <c r="AF211" s="9">
        <v>3.4812810468074797</v>
      </c>
      <c r="AG211" s="9">
        <v>7.5298438934802565</v>
      </c>
      <c r="AH211" s="9">
        <v>5.9377945334590017</v>
      </c>
      <c r="AI211" s="9">
        <v>8.8095238095238084</v>
      </c>
      <c r="AJ211" s="9">
        <v>14.942275975810885</v>
      </c>
      <c r="AK211" s="9">
        <v>12.575647542967804</v>
      </c>
      <c r="AL211" s="9">
        <v>7.4320050600885521</v>
      </c>
      <c r="AM211" s="9">
        <v>8.6645513908357046</v>
      </c>
      <c r="AN211" s="9">
        <v>12.285139740170942</v>
      </c>
      <c r="AO211" s="9">
        <v>9.6414622372405319</v>
      </c>
      <c r="AP211" s="9">
        <v>14.931051976202557</v>
      </c>
      <c r="AQ211" s="9">
        <v>5.4159092333730339</v>
      </c>
      <c r="AR211" s="9">
        <v>15.621711020899113</v>
      </c>
      <c r="AS211" s="9">
        <v>10.777946662981899</v>
      </c>
      <c r="AT211" s="9">
        <v>10.451061320754718</v>
      </c>
      <c r="AU211" s="9">
        <v>12.087393307651636</v>
      </c>
      <c r="AV211" s="9">
        <v>7.5467088893915415</v>
      </c>
      <c r="AW211" s="9">
        <v>13.60256011098018</v>
      </c>
      <c r="AX211" s="9">
        <v>19.049502014185801</v>
      </c>
      <c r="AY211" s="9">
        <v>17.218997956271441</v>
      </c>
      <c r="AZ211" s="9">
        <v>35.373718721990471</v>
      </c>
      <c r="BA211" s="9">
        <v>24.977044344355814</v>
      </c>
      <c r="BB211" s="9">
        <v>25.553261994744553</v>
      </c>
      <c r="BC211" s="9">
        <v>28.583668798540796</v>
      </c>
      <c r="BD211" s="9" t="s">
        <v>0</v>
      </c>
      <c r="BE211" s="9" t="s">
        <v>0</v>
      </c>
      <c r="BF211" s="9" t="s">
        <v>0</v>
      </c>
      <c r="BG211" s="9" t="s">
        <v>0</v>
      </c>
      <c r="BH211" s="9" t="s">
        <v>0</v>
      </c>
    </row>
    <row r="212" spans="3:60" x14ac:dyDescent="0.2">
      <c r="C212" s="9" t="s">
        <v>238</v>
      </c>
      <c r="D212" s="9" t="s">
        <v>0</v>
      </c>
      <c r="E212" s="9" t="s">
        <v>0</v>
      </c>
      <c r="F212" s="9" t="s">
        <v>0</v>
      </c>
      <c r="G212" s="9" t="s">
        <v>0</v>
      </c>
      <c r="H212" s="9" t="s">
        <v>0</v>
      </c>
      <c r="I212" s="9" t="s">
        <v>0</v>
      </c>
      <c r="J212" s="9" t="s">
        <v>0</v>
      </c>
      <c r="K212" s="9" t="s">
        <v>0</v>
      </c>
      <c r="L212" s="9" t="s">
        <v>0</v>
      </c>
      <c r="M212" s="9" t="s">
        <v>0</v>
      </c>
      <c r="N212" s="9" t="s">
        <v>0</v>
      </c>
      <c r="O212" s="9" t="s">
        <v>0</v>
      </c>
      <c r="P212" s="9" t="s">
        <v>0</v>
      </c>
      <c r="Q212" s="9" t="s">
        <v>0</v>
      </c>
      <c r="R212" s="9" t="s">
        <v>0</v>
      </c>
      <c r="S212" s="9" t="s">
        <v>0</v>
      </c>
      <c r="T212" s="9" t="s">
        <v>0</v>
      </c>
      <c r="U212" s="9" t="s">
        <v>0</v>
      </c>
      <c r="V212" s="9" t="s">
        <v>0</v>
      </c>
      <c r="W212" s="9" t="s">
        <v>0</v>
      </c>
      <c r="X212" s="9" t="s">
        <v>0</v>
      </c>
      <c r="Y212" s="9" t="s">
        <v>0</v>
      </c>
      <c r="Z212" s="9" t="s">
        <v>0</v>
      </c>
      <c r="AA212" s="9">
        <v>36.537959654970429</v>
      </c>
      <c r="AB212" s="9">
        <v>36.794543145287058</v>
      </c>
      <c r="AC212" s="9">
        <v>48.248526387021514</v>
      </c>
      <c r="AD212" s="9">
        <v>53.309991126034589</v>
      </c>
      <c r="AE212" s="9">
        <v>68.535614082722418</v>
      </c>
      <c r="AF212" s="9">
        <v>61.277815920197092</v>
      </c>
      <c r="AG212" s="9">
        <v>62.320171411080501</v>
      </c>
      <c r="AH212" s="9">
        <v>59.731385485391151</v>
      </c>
      <c r="AI212" s="9">
        <v>50.970695970695971</v>
      </c>
      <c r="AJ212" s="9">
        <v>45.233644859813083</v>
      </c>
      <c r="AK212" s="9">
        <v>42.096344710723798</v>
      </c>
      <c r="AL212" s="9">
        <v>43.769765970904494</v>
      </c>
      <c r="AM212" s="9">
        <v>49.779410198274832</v>
      </c>
      <c r="AN212" s="9">
        <v>39.203041054201059</v>
      </c>
      <c r="AO212" s="9">
        <v>38.934480186071006</v>
      </c>
      <c r="AP212" s="9">
        <v>46.323156389798463</v>
      </c>
      <c r="AQ212" s="9">
        <v>59.311728201592175</v>
      </c>
      <c r="AR212" s="9">
        <v>55.908885881822286</v>
      </c>
      <c r="AS212" s="9">
        <v>51.305789691861271</v>
      </c>
      <c r="AT212" s="9">
        <v>56.154186320754732</v>
      </c>
      <c r="AU212" s="9">
        <v>52.976055593322762</v>
      </c>
      <c r="AV212" s="9">
        <v>52.972630626555059</v>
      </c>
      <c r="AW212" s="9">
        <v>50.062465762062587</v>
      </c>
      <c r="AX212" s="9">
        <v>43.869433529122631</v>
      </c>
      <c r="AY212" s="9">
        <v>37.261573862391778</v>
      </c>
      <c r="AZ212" s="9">
        <v>32.058064385694166</v>
      </c>
      <c r="BA212" s="9">
        <v>36.147129211697141</v>
      </c>
      <c r="BB212" s="9">
        <v>37.745392290777232</v>
      </c>
      <c r="BC212" s="9">
        <v>38.218200512346861</v>
      </c>
      <c r="BD212" s="9" t="s">
        <v>0</v>
      </c>
      <c r="BE212" s="9" t="s">
        <v>0</v>
      </c>
      <c r="BF212" s="9" t="s">
        <v>0</v>
      </c>
      <c r="BG212" s="9" t="s">
        <v>0</v>
      </c>
      <c r="BH212" s="9" t="s">
        <v>0</v>
      </c>
    </row>
    <row r="213" spans="3:60" x14ac:dyDescent="0.2">
      <c r="C213" s="9" t="s">
        <v>239</v>
      </c>
      <c r="D213" s="9" t="s">
        <v>0</v>
      </c>
      <c r="E213" s="9" t="s">
        <v>0</v>
      </c>
      <c r="F213" s="9" t="s">
        <v>0</v>
      </c>
      <c r="G213" s="9" t="s">
        <v>0</v>
      </c>
      <c r="H213" s="9" t="s">
        <v>0</v>
      </c>
      <c r="I213" s="9" t="s">
        <v>0</v>
      </c>
      <c r="J213" s="9" t="s">
        <v>0</v>
      </c>
      <c r="K213" s="9" t="s">
        <v>0</v>
      </c>
      <c r="L213" s="9" t="s">
        <v>0</v>
      </c>
      <c r="M213" s="9" t="s">
        <v>0</v>
      </c>
      <c r="N213" s="9" t="s">
        <v>0</v>
      </c>
      <c r="O213" s="9" t="s">
        <v>0</v>
      </c>
      <c r="P213" s="9" t="s">
        <v>0</v>
      </c>
      <c r="Q213" s="9" t="s">
        <v>0</v>
      </c>
      <c r="R213" s="9" t="s">
        <v>0</v>
      </c>
      <c r="S213" s="9" t="s">
        <v>0</v>
      </c>
      <c r="T213" s="9" t="s">
        <v>0</v>
      </c>
      <c r="U213" s="9" t="s">
        <v>0</v>
      </c>
      <c r="V213" s="9" t="s">
        <v>0</v>
      </c>
      <c r="W213" s="9" t="s">
        <v>0</v>
      </c>
      <c r="X213" s="9" t="s">
        <v>0</v>
      </c>
      <c r="Y213" s="9" t="s">
        <v>0</v>
      </c>
      <c r="Z213" s="9" t="s">
        <v>0</v>
      </c>
      <c r="AA213" s="9">
        <v>9.176923233501979</v>
      </c>
      <c r="AB213" s="9">
        <v>4.3367444724611683</v>
      </c>
      <c r="AC213" s="9">
        <v>1.347412607181971</v>
      </c>
      <c r="AD213" s="9">
        <v>3.0412859124544558</v>
      </c>
      <c r="AE213" s="9">
        <v>1.629106706489275</v>
      </c>
      <c r="AF213" s="9">
        <v>5.815597108355882</v>
      </c>
      <c r="AG213" s="9">
        <v>3.5506580961126413</v>
      </c>
      <c r="AH213" s="9">
        <v>5.4429783223374182</v>
      </c>
      <c r="AI213" s="9">
        <v>7.0146520146520146</v>
      </c>
      <c r="AJ213" s="9">
        <v>8.5431555799890049</v>
      </c>
      <c r="AK213" s="9">
        <v>11.232147179859597</v>
      </c>
      <c r="AL213" s="9">
        <v>14.811300864431796</v>
      </c>
      <c r="AM213" s="9">
        <v>11.108848522502441</v>
      </c>
      <c r="AN213" s="9">
        <v>9.7445672768499989</v>
      </c>
      <c r="AO213" s="9">
        <v>16.303155307850968</v>
      </c>
      <c r="AP213" s="9">
        <v>13.608971698258239</v>
      </c>
      <c r="AQ213" s="9">
        <v>6.3561712530558525</v>
      </c>
      <c r="AR213" s="9">
        <v>5.7810855510449564</v>
      </c>
      <c r="AS213" s="9">
        <v>9.292524526737596</v>
      </c>
      <c r="AT213" s="9">
        <v>4.1642099056603774</v>
      </c>
      <c r="AU213" s="9">
        <v>6.2584976206662128</v>
      </c>
      <c r="AV213" s="9">
        <v>8.888939154037546</v>
      </c>
      <c r="AW213" s="9">
        <v>6.6442289123863487</v>
      </c>
      <c r="AX213" s="9">
        <v>12.827631279056037</v>
      </c>
      <c r="AY213" s="9">
        <v>17.557776270206009</v>
      </c>
      <c r="AZ213" s="9">
        <v>8.1481194444257241</v>
      </c>
      <c r="BA213" s="9">
        <v>8.7471940846220502</v>
      </c>
      <c r="BB213" s="9">
        <v>6.1592316503224938</v>
      </c>
      <c r="BC213" s="9">
        <v>7.1709681729199701</v>
      </c>
      <c r="BD213" s="9" t="s">
        <v>0</v>
      </c>
      <c r="BE213" s="9" t="s">
        <v>0</v>
      </c>
      <c r="BF213" s="9" t="s">
        <v>0</v>
      </c>
      <c r="BG213" s="9" t="s">
        <v>0</v>
      </c>
      <c r="BH213" s="9" t="s">
        <v>0</v>
      </c>
    </row>
    <row r="214" spans="3:60" x14ac:dyDescent="0.2">
      <c r="C214" s="9" t="s">
        <v>240</v>
      </c>
      <c r="D214" s="9" t="s">
        <v>0</v>
      </c>
      <c r="E214" s="9" t="s">
        <v>0</v>
      </c>
      <c r="F214" s="9" t="s">
        <v>0</v>
      </c>
      <c r="G214" s="9" t="s">
        <v>0</v>
      </c>
      <c r="H214" s="9" t="s">
        <v>0</v>
      </c>
      <c r="I214" s="9" t="s">
        <v>0</v>
      </c>
      <c r="J214" s="9" t="s">
        <v>0</v>
      </c>
      <c r="K214" s="9" t="s">
        <v>0</v>
      </c>
      <c r="L214" s="9" t="s">
        <v>0</v>
      </c>
      <c r="M214" s="9" t="s">
        <v>0</v>
      </c>
      <c r="N214" s="9" t="s">
        <v>0</v>
      </c>
      <c r="O214" s="9" t="s">
        <v>0</v>
      </c>
      <c r="P214" s="9" t="s">
        <v>0</v>
      </c>
      <c r="Q214" s="9" t="s">
        <v>0</v>
      </c>
      <c r="R214" s="9" t="s">
        <v>0</v>
      </c>
      <c r="S214" s="9" t="s">
        <v>0</v>
      </c>
      <c r="T214" s="9" t="s">
        <v>0</v>
      </c>
      <c r="U214" s="9" t="s">
        <v>0</v>
      </c>
      <c r="V214" s="9" t="s">
        <v>0</v>
      </c>
      <c r="W214" s="9" t="s">
        <v>0</v>
      </c>
      <c r="X214" s="9" t="s">
        <v>0</v>
      </c>
      <c r="Y214" s="9" t="s">
        <v>0</v>
      </c>
      <c r="Z214" s="9" t="s">
        <v>0</v>
      </c>
      <c r="AA214" s="9">
        <v>46.481752990204342</v>
      </c>
      <c r="AB214" s="9">
        <v>53.460494221377409</v>
      </c>
      <c r="AC214" s="9">
        <v>47.2678683921146</v>
      </c>
      <c r="AD214" s="9">
        <v>43.649162427325301</v>
      </c>
      <c r="AE214" s="9">
        <v>28.622499773735182</v>
      </c>
      <c r="AF214" s="9">
        <v>29.425305924639556</v>
      </c>
      <c r="AG214" s="9">
        <v>26.568717477808381</v>
      </c>
      <c r="AH214" s="9">
        <v>28.864278982092365</v>
      </c>
      <c r="AI214" s="9">
        <v>33.223443223443226</v>
      </c>
      <c r="AJ214" s="9">
        <v>31.269928532160527</v>
      </c>
      <c r="AK214" s="9">
        <v>34.107964173323651</v>
      </c>
      <c r="AL214" s="9">
        <v>33.986928104575171</v>
      </c>
      <c r="AM214" s="9">
        <v>30.441981217846553</v>
      </c>
      <c r="AN214" s="9">
        <v>38.767251928778023</v>
      </c>
      <c r="AO214" s="9">
        <v>35.12090226883749</v>
      </c>
      <c r="AP214" s="9">
        <v>25.13681993574075</v>
      </c>
      <c r="AQ214" s="9">
        <v>28.916191311978938</v>
      </c>
      <c r="AR214" s="9">
        <v>22.688317546233648</v>
      </c>
      <c r="AS214" s="9">
        <v>28.62373911841923</v>
      </c>
      <c r="AT214" s="9">
        <v>29.230542452830193</v>
      </c>
      <c r="AU214" s="9">
        <v>28.678053478359391</v>
      </c>
      <c r="AV214" s="9">
        <v>30.591721330015829</v>
      </c>
      <c r="AW214" s="9">
        <v>29.690745214570882</v>
      </c>
      <c r="AX214" s="9">
        <v>24.253433177635539</v>
      </c>
      <c r="AY214" s="9">
        <v>27.961651911130765</v>
      </c>
      <c r="AZ214" s="9">
        <v>24.420097447889638</v>
      </c>
      <c r="BA214" s="9">
        <v>30.128632359324996</v>
      </c>
      <c r="BB214" s="9">
        <v>30.542114064155722</v>
      </c>
      <c r="BC214" s="9">
        <v>26.027162516192369</v>
      </c>
      <c r="BD214" s="9" t="s">
        <v>0</v>
      </c>
      <c r="BE214" s="9" t="s">
        <v>0</v>
      </c>
      <c r="BF214" s="9" t="s">
        <v>0</v>
      </c>
      <c r="BG214" s="9" t="s">
        <v>0</v>
      </c>
      <c r="BH214" s="9" t="s">
        <v>0</v>
      </c>
    </row>
    <row r="215" spans="3:60" x14ac:dyDescent="0.2">
      <c r="C215" s="9" t="s">
        <v>242</v>
      </c>
      <c r="D215" s="9" t="s">
        <v>0</v>
      </c>
      <c r="E215" s="9" t="s">
        <v>0</v>
      </c>
      <c r="F215" s="9" t="s">
        <v>0</v>
      </c>
      <c r="G215" s="9" t="s">
        <v>0</v>
      </c>
      <c r="H215" s="9" t="s">
        <v>0</v>
      </c>
      <c r="I215" s="9" t="s">
        <v>0</v>
      </c>
      <c r="J215" s="9" t="s">
        <v>0</v>
      </c>
      <c r="K215" s="9" t="s">
        <v>0</v>
      </c>
      <c r="L215" s="9" t="s">
        <v>0</v>
      </c>
      <c r="M215" s="9" t="s">
        <v>0</v>
      </c>
      <c r="N215" s="9" t="s">
        <v>0</v>
      </c>
      <c r="O215" s="9" t="s">
        <v>0</v>
      </c>
      <c r="P215" s="9" t="s">
        <v>0</v>
      </c>
      <c r="Q215" s="9" t="s">
        <v>0</v>
      </c>
      <c r="R215" s="9" t="s">
        <v>0</v>
      </c>
      <c r="S215" s="9" t="s">
        <v>0</v>
      </c>
      <c r="T215" s="9" t="s">
        <v>0</v>
      </c>
      <c r="U215" s="9" t="s">
        <v>0</v>
      </c>
      <c r="V215" s="9" t="s">
        <v>0</v>
      </c>
      <c r="W215" s="9" t="s">
        <v>0</v>
      </c>
      <c r="X215" s="9" t="s">
        <v>0</v>
      </c>
      <c r="Y215" s="9" t="s">
        <v>0</v>
      </c>
      <c r="Z215" s="9" t="s">
        <v>0</v>
      </c>
      <c r="AA215" s="9" t="s">
        <v>0</v>
      </c>
      <c r="AB215" s="9" t="s">
        <v>0</v>
      </c>
      <c r="AC215" s="9">
        <v>31.734881835032439</v>
      </c>
      <c r="AD215" s="9">
        <v>46.570898980537542</v>
      </c>
      <c r="AE215" s="9">
        <v>87.59375</v>
      </c>
      <c r="AF215" s="9">
        <v>155.73105885078778</v>
      </c>
      <c r="AG215" s="9">
        <v>138.85956325301206</v>
      </c>
      <c r="AH215" s="9">
        <v>230.4757298424467</v>
      </c>
      <c r="AI215" s="9">
        <v>248.95484823911028</v>
      </c>
      <c r="AJ215" s="9">
        <v>207.1362372567192</v>
      </c>
      <c r="AK215" s="9">
        <v>236.32993512511587</v>
      </c>
      <c r="AL215" s="9">
        <v>249.79726598702504</v>
      </c>
      <c r="AM215" s="9">
        <v>245.07645968489345</v>
      </c>
      <c r="AN215" s="9">
        <v>281.68443002780356</v>
      </c>
      <c r="AO215" s="9">
        <v>330.80398517145505</v>
      </c>
      <c r="AP215" s="9">
        <v>362.28568118628363</v>
      </c>
      <c r="AQ215" s="9">
        <v>288.89596848934201</v>
      </c>
      <c r="AR215" s="9">
        <v>245.94531974050048</v>
      </c>
      <c r="AS215" s="9">
        <v>247.6251158480074</v>
      </c>
      <c r="AT215" s="9">
        <v>252.0273401297498</v>
      </c>
      <c r="AU215" s="9">
        <v>267.31927710843377</v>
      </c>
      <c r="AV215" s="9">
        <v>321.79680259499543</v>
      </c>
      <c r="AW215" s="9">
        <v>424.91</v>
      </c>
      <c r="AX215" s="9">
        <v>574.61199999999997</v>
      </c>
      <c r="AY215" s="9">
        <v>723.82600000000002</v>
      </c>
      <c r="AZ215" s="9">
        <v>894.54699999999991</v>
      </c>
      <c r="BA215" s="9">
        <v>948.0089999999999</v>
      </c>
      <c r="BB215" s="9">
        <v>1011.737</v>
      </c>
      <c r="BC215" s="9">
        <v>1074.7239999999999</v>
      </c>
      <c r="BD215" s="9">
        <v>1136.242</v>
      </c>
      <c r="BE215" s="9">
        <v>1197.56</v>
      </c>
      <c r="BF215" s="9">
        <v>1259.519</v>
      </c>
      <c r="BG215" s="9" t="s">
        <v>0</v>
      </c>
      <c r="BH215" s="9" t="s">
        <v>0</v>
      </c>
    </row>
    <row r="216" spans="3:60" x14ac:dyDescent="0.2">
      <c r="C216" s="9" t="s">
        <v>243</v>
      </c>
      <c r="D216" s="9" t="s">
        <v>0</v>
      </c>
      <c r="E216" s="9" t="s">
        <v>0</v>
      </c>
      <c r="F216" s="9" t="s">
        <v>0</v>
      </c>
      <c r="G216" s="9" t="s">
        <v>0</v>
      </c>
      <c r="H216" s="9" t="s">
        <v>0</v>
      </c>
      <c r="I216" s="9" t="s">
        <v>0</v>
      </c>
      <c r="J216" s="9" t="s">
        <v>0</v>
      </c>
      <c r="K216" s="9" t="s">
        <v>0</v>
      </c>
      <c r="L216" s="9" t="s">
        <v>0</v>
      </c>
      <c r="M216" s="9" t="s">
        <v>0</v>
      </c>
      <c r="N216" s="9" t="s">
        <v>0</v>
      </c>
      <c r="O216" s="9" t="s">
        <v>0</v>
      </c>
      <c r="P216" s="9" t="s">
        <v>0</v>
      </c>
      <c r="Q216" s="9" t="s">
        <v>0</v>
      </c>
      <c r="R216" s="9" t="s">
        <v>0</v>
      </c>
      <c r="S216" s="9" t="s">
        <v>0</v>
      </c>
      <c r="T216" s="9" t="s">
        <v>0</v>
      </c>
      <c r="U216" s="9" t="s">
        <v>0</v>
      </c>
      <c r="V216" s="9" t="s">
        <v>0</v>
      </c>
      <c r="W216" s="9" t="s">
        <v>0</v>
      </c>
      <c r="X216" s="9" t="s">
        <v>0</v>
      </c>
      <c r="Y216" s="9" t="s">
        <v>0</v>
      </c>
      <c r="Z216" s="9" t="s">
        <v>0</v>
      </c>
      <c r="AA216" s="9" t="s">
        <v>0</v>
      </c>
      <c r="AB216" s="9" t="s">
        <v>0</v>
      </c>
      <c r="AC216" s="9">
        <v>64.069220718277251</v>
      </c>
      <c r="AD216" s="9">
        <v>75.994224871860467</v>
      </c>
      <c r="AE216" s="9">
        <v>126.91182618937789</v>
      </c>
      <c r="AF216" s="9">
        <v>221.0770622094885</v>
      </c>
      <c r="AG216" s="9">
        <v>182.52028342591984</v>
      </c>
      <c r="AH216" s="9">
        <v>295.07458641542826</v>
      </c>
      <c r="AI216" s="9">
        <v>336.3258636336692</v>
      </c>
      <c r="AJ216" s="9">
        <v>283.89171467686936</v>
      </c>
      <c r="AK216" s="9">
        <v>326.5416462644443</v>
      </c>
      <c r="AL216" s="9">
        <v>336.11414392056002</v>
      </c>
      <c r="AM216" s="9">
        <v>308.48187649300883</v>
      </c>
      <c r="AN216" s="9">
        <v>332.16010992678144</v>
      </c>
      <c r="AO216" s="9">
        <v>359.29698938489196</v>
      </c>
      <c r="AP216" s="9">
        <v>358.68098814275396</v>
      </c>
      <c r="AQ216" s="9">
        <v>295.76742734787007</v>
      </c>
      <c r="AR216" s="9">
        <v>245.94531974050048</v>
      </c>
      <c r="AS216" s="9">
        <v>235.32189697124613</v>
      </c>
      <c r="AT216" s="9">
        <v>233.21213691162487</v>
      </c>
      <c r="AU216" s="9">
        <v>244.21769728115243</v>
      </c>
      <c r="AV216" s="9">
        <v>290.99739385294407</v>
      </c>
      <c r="AW216" s="9">
        <v>382.94086251357771</v>
      </c>
      <c r="AX216" s="9">
        <v>510.72988296711071</v>
      </c>
      <c r="AY216" s="9">
        <v>616.92833070818256</v>
      </c>
      <c r="AZ216" s="9">
        <v>743.30889198136867</v>
      </c>
      <c r="BA216" s="9">
        <v>768.36196752749265</v>
      </c>
      <c r="BB216" s="9">
        <v>800.0849022419618</v>
      </c>
      <c r="BC216" s="9">
        <v>829.13513119583354</v>
      </c>
      <c r="BD216" s="9">
        <v>854.94589262455622</v>
      </c>
      <c r="BE216" s="9">
        <v>878.71048727667801</v>
      </c>
      <c r="BF216" s="9">
        <v>901.01936257704051</v>
      </c>
      <c r="BG216" s="9" t="s">
        <v>0</v>
      </c>
      <c r="BH216" s="9" t="s">
        <v>0</v>
      </c>
    </row>
    <row r="217" spans="3:60" x14ac:dyDescent="0.2">
      <c r="C217" s="9" t="s">
        <v>244</v>
      </c>
      <c r="D217" s="9" t="s">
        <v>0</v>
      </c>
      <c r="E217" s="9" t="s">
        <v>0</v>
      </c>
      <c r="F217" s="9" t="s">
        <v>0</v>
      </c>
      <c r="G217" s="9" t="s">
        <v>0</v>
      </c>
      <c r="H217" s="9" t="s">
        <v>0</v>
      </c>
      <c r="I217" s="9" t="s">
        <v>0</v>
      </c>
      <c r="J217" s="9" t="s">
        <v>0</v>
      </c>
      <c r="K217" s="9" t="s">
        <v>0</v>
      </c>
      <c r="L217" s="9" t="s">
        <v>0</v>
      </c>
      <c r="M217" s="9" t="s">
        <v>0</v>
      </c>
      <c r="N217" s="9" t="s">
        <v>0</v>
      </c>
      <c r="O217" s="9" t="s">
        <v>0</v>
      </c>
      <c r="P217" s="9" t="s">
        <v>0</v>
      </c>
      <c r="Q217" s="9" t="s">
        <v>0</v>
      </c>
      <c r="R217" s="9" t="s">
        <v>0</v>
      </c>
      <c r="S217" s="9" t="s">
        <v>0</v>
      </c>
      <c r="T217" s="9" t="s">
        <v>0</v>
      </c>
      <c r="U217" s="9" t="s">
        <v>0</v>
      </c>
      <c r="V217" s="9" t="s">
        <v>0</v>
      </c>
      <c r="W217" s="9" t="s">
        <v>0</v>
      </c>
      <c r="X217" s="9" t="s">
        <v>0</v>
      </c>
      <c r="Y217" s="9" t="s">
        <v>0</v>
      </c>
      <c r="Z217" s="9" t="s">
        <v>0</v>
      </c>
      <c r="AA217" s="9" t="s">
        <v>0</v>
      </c>
      <c r="AB217" s="9" t="s">
        <v>0</v>
      </c>
      <c r="AC217" s="9">
        <v>27.393550000000001</v>
      </c>
      <c r="AD217" s="9">
        <v>40.200000000000003</v>
      </c>
      <c r="AE217" s="9">
        <v>75.610924999999995</v>
      </c>
      <c r="AF217" s="9">
        <v>134.42705000000001</v>
      </c>
      <c r="AG217" s="9">
        <v>147.93855220162584</v>
      </c>
      <c r="AH217" s="9">
        <v>212.34174483365277</v>
      </c>
      <c r="AI217" s="9">
        <v>222.77639416122474</v>
      </c>
      <c r="AJ217" s="9">
        <v>194.94257894378543</v>
      </c>
      <c r="AK217" s="9">
        <v>266.72904430449972</v>
      </c>
      <c r="AL217" s="9">
        <v>310.16460258890328</v>
      </c>
      <c r="AM217" s="9">
        <v>304.77597831778024</v>
      </c>
      <c r="AN217" s="9">
        <v>353.36883110595829</v>
      </c>
      <c r="AO217" s="9">
        <v>452.75920449394374</v>
      </c>
      <c r="AP217" s="9">
        <v>530.6893245437526</v>
      </c>
      <c r="AQ217" s="9">
        <v>401.328010681867</v>
      </c>
      <c r="AR217" s="9">
        <v>325.73381860870205</v>
      </c>
      <c r="AS217" s="9">
        <v>344.23453930354816</v>
      </c>
      <c r="AT217" s="9">
        <v>323.81773111878425</v>
      </c>
      <c r="AU217" s="9">
        <v>354.93064886068441</v>
      </c>
      <c r="AV217" s="9">
        <v>426.93867573513518</v>
      </c>
      <c r="AW217" s="9">
        <v>471.25356490278978</v>
      </c>
      <c r="AX217" s="9">
        <v>635.60804468159142</v>
      </c>
      <c r="AY217" s="9">
        <v>815.67286853989992</v>
      </c>
      <c r="AZ217" s="9">
        <v>1071.396356957363</v>
      </c>
      <c r="BA217" s="9">
        <v>1109.4179984287359</v>
      </c>
      <c r="BB217" s="9">
        <v>1199.9237037691476</v>
      </c>
      <c r="BC217" s="9">
        <v>1282.0558996017576</v>
      </c>
      <c r="BD217" s="9">
        <v>1367.0842987074986</v>
      </c>
      <c r="BE217" s="9">
        <v>1447.1908193391935</v>
      </c>
      <c r="BF217" s="9">
        <v>1528.7529242602509</v>
      </c>
      <c r="BG217" s="9" t="s">
        <v>0</v>
      </c>
      <c r="BH217" s="9" t="s">
        <v>0</v>
      </c>
    </row>
    <row r="218" spans="3:60" x14ac:dyDescent="0.2">
      <c r="C218" s="9" t="s">
        <v>245</v>
      </c>
      <c r="D218" s="9" t="s">
        <v>0</v>
      </c>
      <c r="E218" s="9" t="s">
        <v>0</v>
      </c>
      <c r="F218" s="9" t="s">
        <v>0</v>
      </c>
      <c r="G218" s="9" t="s">
        <v>0</v>
      </c>
      <c r="H218" s="9" t="s">
        <v>0</v>
      </c>
      <c r="I218" s="9" t="s">
        <v>0</v>
      </c>
      <c r="J218" s="9" t="s">
        <v>0</v>
      </c>
      <c r="K218" s="9" t="s">
        <v>0</v>
      </c>
      <c r="L218" s="9" t="s">
        <v>0</v>
      </c>
      <c r="M218" s="9" t="s">
        <v>0</v>
      </c>
      <c r="N218" s="9" t="s">
        <v>0</v>
      </c>
      <c r="O218" s="9" t="s">
        <v>0</v>
      </c>
      <c r="P218" s="9" t="s">
        <v>0</v>
      </c>
      <c r="Q218" s="9" t="s">
        <v>0</v>
      </c>
      <c r="R218" s="9" t="s">
        <v>0</v>
      </c>
      <c r="S218" s="9" t="s">
        <v>0</v>
      </c>
      <c r="T218" s="9" t="s">
        <v>0</v>
      </c>
      <c r="U218" s="9" t="s">
        <v>0</v>
      </c>
      <c r="V218" s="9" t="s">
        <v>0</v>
      </c>
      <c r="W218" s="9" t="s">
        <v>0</v>
      </c>
      <c r="X218" s="9" t="s">
        <v>0</v>
      </c>
      <c r="Y218" s="9" t="s">
        <v>0</v>
      </c>
      <c r="Z218" s="9" t="s">
        <v>0</v>
      </c>
      <c r="AA218" s="9" t="s">
        <v>0</v>
      </c>
      <c r="AB218" s="9" t="s">
        <v>0</v>
      </c>
      <c r="AC218" s="9">
        <v>84.854275502651817</v>
      </c>
      <c r="AD218" s="9">
        <v>100.64793705299049</v>
      </c>
      <c r="AE218" s="9">
        <v>168.08400263476312</v>
      </c>
      <c r="AF218" s="9">
        <v>292.79791034963051</v>
      </c>
      <c r="AG218" s="9">
        <v>241.73271098062358</v>
      </c>
      <c r="AH218" s="9">
        <v>390.80138588891896</v>
      </c>
      <c r="AI218" s="9">
        <v>445.43522102333515</v>
      </c>
      <c r="AJ218" s="9">
        <v>375.99061608750327</v>
      </c>
      <c r="AK218" s="9">
        <v>432.47685088993353</v>
      </c>
      <c r="AL218" s="9">
        <v>445.15481613212376</v>
      </c>
      <c r="AM218" s="9">
        <v>408.55821004305517</v>
      </c>
      <c r="AN218" s="9">
        <v>439.91803182144423</v>
      </c>
      <c r="AO218" s="9">
        <v>475.8585383549327</v>
      </c>
      <c r="AP218" s="9">
        <v>475.04269669923048</v>
      </c>
      <c r="AQ218" s="9">
        <v>391.71899522928294</v>
      </c>
      <c r="AR218" s="9">
        <v>325.73381860870205</v>
      </c>
      <c r="AS218" s="9">
        <v>311.66399175054119</v>
      </c>
      <c r="AT218" s="9">
        <v>308.86979261191294</v>
      </c>
      <c r="AU218" s="9">
        <v>323.44572846983965</v>
      </c>
      <c r="AV218" s="9">
        <v>385.40148844837307</v>
      </c>
      <c r="AW218" s="9">
        <v>507.17285280918844</v>
      </c>
      <c r="AX218" s="9">
        <v>676.41862521304643</v>
      </c>
      <c r="AY218" s="9">
        <v>817.06950626870082</v>
      </c>
      <c r="AZ218" s="9">
        <v>984.4498933598685</v>
      </c>
      <c r="BA218" s="9">
        <v>1017.630577481614</v>
      </c>
      <c r="BB218" s="9">
        <v>1059.644927146496</v>
      </c>
      <c r="BC218" s="9">
        <v>1098.1195036035144</v>
      </c>
      <c r="BD218" s="9">
        <v>1132.3036787292976</v>
      </c>
      <c r="BE218" s="9">
        <v>1163.7778786526428</v>
      </c>
      <c r="BF218" s="9">
        <v>1193.3241011549439</v>
      </c>
      <c r="BG218" s="9" t="s">
        <v>0</v>
      </c>
      <c r="BH218" s="9" t="s">
        <v>0</v>
      </c>
    </row>
    <row r="219" spans="3:60" x14ac:dyDescent="0.2">
      <c r="C219" s="9" t="s">
        <v>247</v>
      </c>
      <c r="D219" s="9" t="s">
        <v>0</v>
      </c>
      <c r="E219" s="9" t="s">
        <v>0</v>
      </c>
      <c r="F219" s="9" t="s">
        <v>0</v>
      </c>
      <c r="G219" s="9" t="s">
        <v>0</v>
      </c>
      <c r="H219" s="9" t="s">
        <v>0</v>
      </c>
      <c r="I219" s="9" t="s">
        <v>0</v>
      </c>
      <c r="J219" s="9" t="s">
        <v>0</v>
      </c>
      <c r="K219" s="9" t="s">
        <v>0</v>
      </c>
      <c r="L219" s="9" t="s">
        <v>0</v>
      </c>
      <c r="M219" s="9" t="s">
        <v>0</v>
      </c>
      <c r="N219" s="9" t="s">
        <v>0</v>
      </c>
      <c r="O219" s="9" t="s">
        <v>0</v>
      </c>
      <c r="P219" s="9" t="s">
        <v>0</v>
      </c>
      <c r="Q219" s="9" t="s">
        <v>0</v>
      </c>
      <c r="R219" s="9" t="s">
        <v>0</v>
      </c>
      <c r="S219" s="9" t="s">
        <v>0</v>
      </c>
      <c r="T219" s="9" t="s">
        <v>0</v>
      </c>
      <c r="U219" s="9" t="s">
        <v>0</v>
      </c>
      <c r="V219" s="9" t="s">
        <v>0</v>
      </c>
      <c r="W219" s="9" t="s">
        <v>0</v>
      </c>
      <c r="X219" s="9" t="s">
        <v>0</v>
      </c>
      <c r="Y219" s="9" t="s">
        <v>0</v>
      </c>
      <c r="Z219" s="9" t="s">
        <v>0</v>
      </c>
      <c r="AA219" s="9" t="s">
        <v>0</v>
      </c>
      <c r="AB219" s="9" t="s">
        <v>0</v>
      </c>
      <c r="AC219" s="9">
        <v>0.43930723490769691</v>
      </c>
      <c r="AD219" s="9">
        <v>0.49555332736105029</v>
      </c>
      <c r="AE219" s="9">
        <v>0.76420627247031325</v>
      </c>
      <c r="AF219" s="9">
        <v>1.2387291409879642</v>
      </c>
      <c r="AG219" s="9">
        <v>1.0344265609293322</v>
      </c>
      <c r="AH219" s="9">
        <v>1.6106104382587418</v>
      </c>
      <c r="AI219" s="9">
        <v>1.7233351492054656</v>
      </c>
      <c r="AJ219" s="9">
        <v>1.3625441502433933</v>
      </c>
      <c r="AK219" s="9">
        <v>1.4178249720343674</v>
      </c>
      <c r="AL219" s="9">
        <v>1.3696734572346592</v>
      </c>
      <c r="AM219" s="9">
        <v>1.1669001489788178</v>
      </c>
      <c r="AN219" s="9">
        <v>1.1698257516070576</v>
      </c>
      <c r="AO219" s="9">
        <v>1.1391062112327048</v>
      </c>
      <c r="AP219" s="9">
        <v>1.1080332796380541</v>
      </c>
      <c r="AQ219" s="9">
        <v>1.072574323554593</v>
      </c>
      <c r="AR219" s="9">
        <v>0.87750930489363133</v>
      </c>
      <c r="AS219" s="9">
        <v>0.79175892442427764</v>
      </c>
      <c r="AT219" s="9">
        <v>0.75573869804450355</v>
      </c>
      <c r="AU219" s="9">
        <v>0.76465098139430898</v>
      </c>
      <c r="AV219" s="9">
        <v>0.87998887846228224</v>
      </c>
      <c r="AW219" s="9">
        <v>1.1350939343444701</v>
      </c>
      <c r="AX219" s="9">
        <v>1.4790743829115196</v>
      </c>
      <c r="AY219" s="9">
        <v>1.7156002516402153</v>
      </c>
      <c r="AZ219" s="9">
        <v>2.0000079631672332</v>
      </c>
      <c r="BA219" s="9">
        <v>2.0082495662715938</v>
      </c>
      <c r="BB219" s="9">
        <v>2.0390319808847894</v>
      </c>
      <c r="BC219" s="9">
        <v>2.0640042294153522</v>
      </c>
      <c r="BD219" s="9">
        <v>2.0827987503374037</v>
      </c>
      <c r="BE219" s="9">
        <v>2.0995312220530931</v>
      </c>
      <c r="BF219" s="9">
        <v>2.1156654176171807</v>
      </c>
      <c r="BG219" s="9" t="s">
        <v>0</v>
      </c>
      <c r="BH219" s="9" t="s">
        <v>0</v>
      </c>
    </row>
    <row r="220" spans="3:60" x14ac:dyDescent="0.2">
      <c r="C220" s="9" t="s">
        <v>246</v>
      </c>
      <c r="D220" s="9" t="s">
        <v>0</v>
      </c>
      <c r="E220" s="9" t="s">
        <v>0</v>
      </c>
      <c r="F220" s="9" t="s">
        <v>0</v>
      </c>
      <c r="G220" s="9" t="s">
        <v>0</v>
      </c>
      <c r="H220" s="9" t="s">
        <v>0</v>
      </c>
      <c r="I220" s="9" t="s">
        <v>0</v>
      </c>
      <c r="J220" s="9" t="s">
        <v>0</v>
      </c>
      <c r="K220" s="9" t="s">
        <v>0</v>
      </c>
      <c r="L220" s="9" t="s">
        <v>0</v>
      </c>
      <c r="M220" s="9" t="s">
        <v>0</v>
      </c>
      <c r="N220" s="9" t="s">
        <v>0</v>
      </c>
      <c r="O220" s="9" t="s">
        <v>0</v>
      </c>
      <c r="P220" s="9" t="s">
        <v>0</v>
      </c>
      <c r="Q220" s="9" t="s">
        <v>0</v>
      </c>
      <c r="R220" s="9" t="s">
        <v>0</v>
      </c>
      <c r="S220" s="9" t="s">
        <v>0</v>
      </c>
      <c r="T220" s="9" t="s">
        <v>0</v>
      </c>
      <c r="U220" s="9" t="s">
        <v>0</v>
      </c>
      <c r="V220" s="9" t="s">
        <v>0</v>
      </c>
      <c r="W220" s="9" t="s">
        <v>0</v>
      </c>
      <c r="X220" s="9" t="s">
        <v>0</v>
      </c>
      <c r="Y220" s="9" t="s">
        <v>0</v>
      </c>
      <c r="Z220" s="9" t="s">
        <v>0</v>
      </c>
      <c r="AA220" s="9" t="s">
        <v>0</v>
      </c>
      <c r="AB220" s="9" t="s">
        <v>0</v>
      </c>
      <c r="AC220" s="9" t="s">
        <v>0</v>
      </c>
      <c r="AD220" s="9">
        <v>18.612687995721689</v>
      </c>
      <c r="AE220" s="9">
        <v>67.001935217279197</v>
      </c>
      <c r="AF220" s="9">
        <v>74.197369029736592</v>
      </c>
      <c r="AG220" s="9">
        <v>-17.440424799490494</v>
      </c>
      <c r="AH220" s="9">
        <v>61.666736911019115</v>
      </c>
      <c r="AI220" s="9">
        <v>13.979949178057737</v>
      </c>
      <c r="AJ220" s="9">
        <v>-15.590281517543902</v>
      </c>
      <c r="AK220" s="9">
        <v>15.023309727837542</v>
      </c>
      <c r="AL220" s="9">
        <v>2.9314783475929529</v>
      </c>
      <c r="AM220" s="9">
        <v>-8.2210962934312075</v>
      </c>
      <c r="AN220" s="9">
        <v>7.6757291880352074</v>
      </c>
      <c r="AO220" s="9">
        <v>8.1698189057356494</v>
      </c>
      <c r="AP220" s="9">
        <v>-0.17144625764679011</v>
      </c>
      <c r="AQ220" s="9">
        <v>-17.540255233668667</v>
      </c>
      <c r="AR220" s="9">
        <v>-16.845028559811894</v>
      </c>
      <c r="AS220" s="9">
        <v>-4.319424651163617</v>
      </c>
      <c r="AT220" s="9">
        <v>-0.89654217766188538</v>
      </c>
      <c r="AU220" s="9">
        <v>4.7191199031369813</v>
      </c>
      <c r="AV220" s="9">
        <v>19.154916737232664</v>
      </c>
      <c r="AW220" s="9">
        <v>31.595976666065063</v>
      </c>
      <c r="AX220" s="9">
        <v>33.370432085711954</v>
      </c>
      <c r="AY220" s="9">
        <v>20.793466621554767</v>
      </c>
      <c r="AZ220" s="9">
        <v>20.485452682666015</v>
      </c>
      <c r="BA220" s="9">
        <v>3.3704797314266344</v>
      </c>
      <c r="BB220" s="9">
        <v>4.1286445783554671</v>
      </c>
      <c r="BC220" s="9">
        <v>3.630893280509162</v>
      </c>
      <c r="BD220" s="9">
        <v>3.1129740445922982</v>
      </c>
      <c r="BE220" s="9">
        <v>2.7796606612341401</v>
      </c>
      <c r="BF220" s="9">
        <v>2.5388197390818323</v>
      </c>
      <c r="BG220" s="9" t="s">
        <v>0</v>
      </c>
      <c r="BH220" s="9" t="s">
        <v>0</v>
      </c>
    </row>
    <row r="221" spans="3:60" x14ac:dyDescent="0.2">
      <c r="C221" s="9" t="s">
        <v>248</v>
      </c>
      <c r="D221" s="9" t="s">
        <v>0</v>
      </c>
      <c r="E221" s="9" t="s">
        <v>0</v>
      </c>
      <c r="F221" s="9" t="s">
        <v>0</v>
      </c>
      <c r="G221" s="9" t="s">
        <v>0</v>
      </c>
      <c r="H221" s="9" t="s">
        <v>0</v>
      </c>
      <c r="I221" s="9" t="s">
        <v>0</v>
      </c>
      <c r="J221" s="9" t="s">
        <v>0</v>
      </c>
      <c r="K221" s="9" t="s">
        <v>0</v>
      </c>
      <c r="L221" s="9" t="s">
        <v>0</v>
      </c>
      <c r="M221" s="9" t="s">
        <v>0</v>
      </c>
      <c r="N221" s="9" t="s">
        <v>0</v>
      </c>
      <c r="O221" s="9" t="s">
        <v>0</v>
      </c>
      <c r="P221" s="9" t="s">
        <v>0</v>
      </c>
      <c r="Q221" s="9" t="s">
        <v>0</v>
      </c>
      <c r="R221" s="9" t="s">
        <v>0</v>
      </c>
      <c r="S221" s="9" t="s">
        <v>0</v>
      </c>
      <c r="T221" s="9" t="s">
        <v>0</v>
      </c>
      <c r="U221" s="9" t="s">
        <v>0</v>
      </c>
      <c r="V221" s="9" t="s">
        <v>0</v>
      </c>
      <c r="W221" s="9" t="s">
        <v>0</v>
      </c>
      <c r="X221" s="9">
        <v>33308.045824779816</v>
      </c>
      <c r="Y221" s="9">
        <v>31417.416065161247</v>
      </c>
      <c r="Z221" s="9">
        <v>24738.600092709094</v>
      </c>
      <c r="AA221" s="9">
        <v>20724.137474339448</v>
      </c>
      <c r="AB221" s="9">
        <v>18700.218528574267</v>
      </c>
      <c r="AC221" s="9">
        <v>19315.474173895767</v>
      </c>
      <c r="AD221" s="9">
        <v>20310.213148798091</v>
      </c>
      <c r="AE221" s="9">
        <v>21994.585583736178</v>
      </c>
      <c r="AF221" s="9">
        <v>23636.959901993247</v>
      </c>
      <c r="AG221" s="9">
        <v>23368.764889742404</v>
      </c>
      <c r="AH221" s="9">
        <v>24264.178140520497</v>
      </c>
      <c r="AI221" s="9">
        <v>25847.27765975763</v>
      </c>
      <c r="AJ221" s="9">
        <v>27594.747371697242</v>
      </c>
      <c r="AK221" s="9">
        <v>30502.837756439971</v>
      </c>
      <c r="AL221" s="9">
        <v>32500.798915303625</v>
      </c>
      <c r="AM221" s="9">
        <v>35012.268221972052</v>
      </c>
      <c r="AN221" s="9">
        <v>37605.432366068475</v>
      </c>
      <c r="AO221" s="9">
        <v>41774.729490762205</v>
      </c>
      <c r="AP221" s="9">
        <v>42872.601881994575</v>
      </c>
      <c r="AQ221" s="9">
        <v>36521.384730812526</v>
      </c>
      <c r="AR221" s="9">
        <v>37120.269470895968</v>
      </c>
      <c r="AS221" s="9">
        <v>39363.495899609297</v>
      </c>
      <c r="AT221" s="9">
        <v>40869.918850407259</v>
      </c>
      <c r="AU221" s="9">
        <v>42299.785959870205</v>
      </c>
      <c r="AV221" s="9">
        <v>43796.177188265683</v>
      </c>
      <c r="AW221" s="9">
        <v>44681.134967220714</v>
      </c>
      <c r="AX221" s="9">
        <v>45732.563083239518</v>
      </c>
      <c r="AY221" s="9">
        <v>47625.867709423219</v>
      </c>
      <c r="AZ221" s="9">
        <v>49222.298685295405</v>
      </c>
      <c r="BA221" s="9">
        <v>50672.515735725574</v>
      </c>
      <c r="BB221" s="9">
        <v>51968.038612454147</v>
      </c>
      <c r="BC221" s="9">
        <v>53203.355300999872</v>
      </c>
      <c r="BD221" s="9">
        <v>54364.526507703624</v>
      </c>
      <c r="BE221" s="9">
        <v>55430.367809181982</v>
      </c>
      <c r="BF221" s="9">
        <v>56404.19752660863</v>
      </c>
      <c r="BG221" s="9" t="s">
        <v>0</v>
      </c>
      <c r="BH221" s="9" t="s">
        <v>0</v>
      </c>
    </row>
    <row r="222" spans="3:60" x14ac:dyDescent="0.2">
      <c r="C222" s="9" t="s">
        <v>249</v>
      </c>
      <c r="D222" s="9" t="s">
        <v>0</v>
      </c>
      <c r="E222" s="9" t="s">
        <v>0</v>
      </c>
      <c r="F222" s="9" t="s">
        <v>0</v>
      </c>
      <c r="G222" s="9" t="s">
        <v>0</v>
      </c>
      <c r="H222" s="9" t="s">
        <v>0</v>
      </c>
      <c r="I222" s="9" t="s">
        <v>0</v>
      </c>
      <c r="J222" s="9" t="s">
        <v>0</v>
      </c>
      <c r="K222" s="9" t="s">
        <v>0</v>
      </c>
      <c r="L222" s="9" t="s">
        <v>0</v>
      </c>
      <c r="M222" s="9" t="s">
        <v>0</v>
      </c>
      <c r="N222" s="9" t="s">
        <v>0</v>
      </c>
      <c r="O222" s="9" t="s">
        <v>0</v>
      </c>
      <c r="P222" s="9" t="s">
        <v>0</v>
      </c>
      <c r="Q222" s="9" t="s">
        <v>0</v>
      </c>
      <c r="R222" s="9" t="s">
        <v>0</v>
      </c>
      <c r="S222" s="9" t="s">
        <v>0</v>
      </c>
      <c r="T222" s="9" t="s">
        <v>0</v>
      </c>
      <c r="U222" s="9" t="s">
        <v>0</v>
      </c>
      <c r="V222" s="9" t="s">
        <v>0</v>
      </c>
      <c r="W222" s="9" t="s">
        <v>0</v>
      </c>
      <c r="X222" s="9">
        <v>9007.5303761100677</v>
      </c>
      <c r="Y222" s="9">
        <v>8481.7947855514831</v>
      </c>
      <c r="Z222" s="9">
        <v>6685.7467414488656</v>
      </c>
      <c r="AA222" s="9">
        <v>5627.1246773845196</v>
      </c>
      <c r="AB222" s="9">
        <v>5113.2611092021943</v>
      </c>
      <c r="AC222" s="9">
        <v>5322.386865585343</v>
      </c>
      <c r="AD222" s="9">
        <v>5639.2195548639756</v>
      </c>
      <c r="AE222" s="9">
        <v>6151.9874646834242</v>
      </c>
      <c r="AF222" s="9">
        <v>6659.6117268174703</v>
      </c>
      <c r="AG222" s="9">
        <v>6630.9417427337839</v>
      </c>
      <c r="AH222" s="9">
        <v>6933.6128419832821</v>
      </c>
      <c r="AI222" s="9">
        <v>7447.023371928718</v>
      </c>
      <c r="AJ222" s="9">
        <v>8014.5763436982816</v>
      </c>
      <c r="AK222" s="9">
        <v>8931.4676861569187</v>
      </c>
      <c r="AL222" s="9">
        <v>9623.9351496866002</v>
      </c>
      <c r="AM222" s="9">
        <v>10537.928734980303</v>
      </c>
      <c r="AN222" s="9">
        <v>11500.448748151624</v>
      </c>
      <c r="AO222" s="9">
        <v>12928.189512783503</v>
      </c>
      <c r="AP222" s="9">
        <v>13405.10278560159</v>
      </c>
      <c r="AQ222" s="9">
        <v>11546.730467673076</v>
      </c>
      <c r="AR222" s="9">
        <v>11984.796166602944</v>
      </c>
      <c r="AS222" s="9">
        <v>12999.318355814597</v>
      </c>
      <c r="AT222" s="9">
        <v>13679.071297458391</v>
      </c>
      <c r="AU222" s="9">
        <v>14301.629298496531</v>
      </c>
      <c r="AV222" s="9">
        <v>14935.419878209668</v>
      </c>
      <c r="AW222" s="9">
        <v>15381.245879294271</v>
      </c>
      <c r="AX222" s="9">
        <v>15944.524352384404</v>
      </c>
      <c r="AY222" s="9">
        <v>16874.961984432168</v>
      </c>
      <c r="AZ222" s="9">
        <v>17626.77694118991</v>
      </c>
      <c r="BA222" s="9">
        <v>18302.531105254584</v>
      </c>
      <c r="BB222" s="9">
        <v>18943.118056660231</v>
      </c>
      <c r="BC222" s="9">
        <v>19692.555136405706</v>
      </c>
      <c r="BD222" s="9">
        <v>20429.794218079249</v>
      </c>
      <c r="BE222" s="9">
        <v>21145.328806713467</v>
      </c>
      <c r="BF222" s="9">
        <v>21775.0181946599</v>
      </c>
      <c r="BG222" s="9" t="s">
        <v>0</v>
      </c>
      <c r="BH222" s="9" t="s">
        <v>0</v>
      </c>
    </row>
    <row r="223" spans="3:60" x14ac:dyDescent="0.2">
      <c r="C223" s="9" t="s">
        <v>250</v>
      </c>
      <c r="D223" s="9" t="s">
        <v>0</v>
      </c>
      <c r="E223" s="9" t="s">
        <v>0</v>
      </c>
      <c r="F223" s="9" t="s">
        <v>0</v>
      </c>
      <c r="G223" s="9" t="s">
        <v>0</v>
      </c>
      <c r="H223" s="9" t="s">
        <v>0</v>
      </c>
      <c r="I223" s="9" t="s">
        <v>0</v>
      </c>
      <c r="J223" s="9" t="s">
        <v>0</v>
      </c>
      <c r="K223" s="9" t="s">
        <v>0</v>
      </c>
      <c r="L223" s="9" t="s">
        <v>0</v>
      </c>
      <c r="M223" s="9" t="s">
        <v>0</v>
      </c>
      <c r="N223" s="9" t="s">
        <v>0</v>
      </c>
      <c r="O223" s="9" t="s">
        <v>0</v>
      </c>
      <c r="P223" s="9" t="s">
        <v>0</v>
      </c>
      <c r="Q223" s="9" t="s">
        <v>0</v>
      </c>
      <c r="R223" s="9" t="s">
        <v>0</v>
      </c>
      <c r="S223" s="9" t="s">
        <v>0</v>
      </c>
      <c r="T223" s="9" t="s">
        <v>0</v>
      </c>
      <c r="U223" s="9" t="s">
        <v>0</v>
      </c>
      <c r="V223" s="9" t="s">
        <v>0</v>
      </c>
      <c r="W223" s="9" t="s">
        <v>0</v>
      </c>
      <c r="X223" s="9" t="s">
        <v>0</v>
      </c>
      <c r="Y223" s="9" t="s">
        <v>0</v>
      </c>
      <c r="Z223" s="9" t="s">
        <v>0</v>
      </c>
      <c r="AA223" s="9" t="s">
        <v>0</v>
      </c>
      <c r="AB223" s="9" t="s">
        <v>0</v>
      </c>
      <c r="AC223" s="9">
        <v>23.38163057029341</v>
      </c>
      <c r="AD223" s="9">
        <v>27.945340141323435</v>
      </c>
      <c r="AE223" s="9">
        <v>47.013874086698117</v>
      </c>
      <c r="AF223" s="9">
        <v>82.494551136739787</v>
      </c>
      <c r="AG223" s="9">
        <v>68.592222626588608</v>
      </c>
      <c r="AH223" s="9">
        <v>111.67349218143133</v>
      </c>
      <c r="AI223" s="9">
        <v>128.33717133799365</v>
      </c>
      <c r="AJ223" s="9">
        <v>109.20214113785175</v>
      </c>
      <c r="AK223" s="9">
        <v>126.63257922351289</v>
      </c>
      <c r="AL223" s="9">
        <v>131.81648528673401</v>
      </c>
      <c r="AM223" s="9">
        <v>122.9671061077668</v>
      </c>
      <c r="AN223" s="9">
        <v>134.53521100624917</v>
      </c>
      <c r="AO223" s="9">
        <v>147.26580974005202</v>
      </c>
      <c r="AP223" s="9">
        <v>148.53300003415342</v>
      </c>
      <c r="AQ223" s="9">
        <v>123.8472662063166</v>
      </c>
      <c r="AR223" s="9">
        <v>105.16770153447607</v>
      </c>
      <c r="AS223" s="9">
        <v>102.92326319648535</v>
      </c>
      <c r="AT223" s="9">
        <v>103.37803532799143</v>
      </c>
      <c r="AU223" s="9">
        <v>109.35754878632974</v>
      </c>
      <c r="AV223" s="9">
        <v>131.43003387989</v>
      </c>
      <c r="AW223" s="9">
        <v>174.59158900247806</v>
      </c>
      <c r="AX223" s="9">
        <v>235.83137517320662</v>
      </c>
      <c r="AY223" s="9">
        <v>289.50689026910891</v>
      </c>
      <c r="AZ223" s="9">
        <v>352.53694247352382</v>
      </c>
      <c r="BA223" s="9">
        <v>367.56050153799873</v>
      </c>
      <c r="BB223" s="9">
        <v>386.2562353520633</v>
      </c>
      <c r="BC223" s="9">
        <v>406.45517089536406</v>
      </c>
      <c r="BD223" s="9">
        <v>425.51149867065772</v>
      </c>
      <c r="BE223" s="9">
        <v>443.95278030273596</v>
      </c>
      <c r="BF223" s="9">
        <v>460.68652962426853</v>
      </c>
      <c r="BG223" s="9" t="s">
        <v>0</v>
      </c>
      <c r="BH223" s="9" t="s">
        <v>0</v>
      </c>
    </row>
    <row r="224" spans="3:60" x14ac:dyDescent="0.2">
      <c r="C224" s="9" t="s">
        <v>251</v>
      </c>
      <c r="D224" s="9" t="s">
        <v>0</v>
      </c>
      <c r="E224" s="9" t="s">
        <v>0</v>
      </c>
      <c r="F224" s="9" t="s">
        <v>0</v>
      </c>
      <c r="G224" s="9" t="s">
        <v>0</v>
      </c>
      <c r="H224" s="9" t="s">
        <v>0</v>
      </c>
      <c r="I224" s="9" t="s">
        <v>0</v>
      </c>
      <c r="J224" s="9" t="s">
        <v>0</v>
      </c>
      <c r="K224" s="9" t="s">
        <v>0</v>
      </c>
      <c r="L224" s="9" t="s">
        <v>0</v>
      </c>
      <c r="M224" s="9" t="s">
        <v>0</v>
      </c>
      <c r="N224" s="9" t="s">
        <v>0</v>
      </c>
      <c r="O224" s="9" t="s">
        <v>0</v>
      </c>
      <c r="P224" s="9" t="s">
        <v>0</v>
      </c>
      <c r="Q224" s="9" t="s">
        <v>0</v>
      </c>
      <c r="R224" s="9" t="s">
        <v>0</v>
      </c>
      <c r="S224" s="9" t="s">
        <v>0</v>
      </c>
      <c r="T224" s="9" t="s">
        <v>0</v>
      </c>
      <c r="U224" s="9" t="s">
        <v>0</v>
      </c>
      <c r="V224" s="9" t="s">
        <v>0</v>
      </c>
      <c r="W224" s="9" t="s">
        <v>0</v>
      </c>
      <c r="X224" s="9" t="s">
        <v>0</v>
      </c>
      <c r="Y224" s="9" t="s">
        <v>0</v>
      </c>
      <c r="Z224" s="9" t="s">
        <v>0</v>
      </c>
      <c r="AA224" s="9" t="s">
        <v>0</v>
      </c>
      <c r="AB224" s="9" t="s">
        <v>0</v>
      </c>
      <c r="AC224" s="9">
        <v>8309</v>
      </c>
      <c r="AD224" s="9">
        <v>8423</v>
      </c>
      <c r="AE224" s="9" t="s">
        <v>252</v>
      </c>
      <c r="AF224" s="9" t="s">
        <v>252</v>
      </c>
      <c r="AG224" s="9">
        <v>9820</v>
      </c>
      <c r="AH224" s="9">
        <v>10167</v>
      </c>
      <c r="AI224" s="9">
        <v>16925</v>
      </c>
      <c r="AJ224" s="9">
        <v>17474</v>
      </c>
      <c r="AK224" s="9">
        <v>12005</v>
      </c>
      <c r="AL224" s="9">
        <v>10710</v>
      </c>
      <c r="AM224" s="9">
        <v>10760</v>
      </c>
      <c r="AN224" s="9">
        <v>10102</v>
      </c>
      <c r="AO224" s="9">
        <v>9168</v>
      </c>
      <c r="AP224" s="9">
        <v>8985</v>
      </c>
      <c r="AQ224" s="9">
        <v>8108</v>
      </c>
      <c r="AR224" s="9">
        <v>7922</v>
      </c>
      <c r="AS224" s="9">
        <v>7987</v>
      </c>
      <c r="AT224" s="9">
        <v>8280</v>
      </c>
      <c r="AU224" s="9">
        <v>8446</v>
      </c>
      <c r="AV224" s="9">
        <v>8568</v>
      </c>
      <c r="AW224" s="9">
        <v>11765</v>
      </c>
      <c r="AX224" s="9">
        <v>11760</v>
      </c>
      <c r="AY224" s="9">
        <v>13477</v>
      </c>
      <c r="AZ224" s="9">
        <v>15340</v>
      </c>
      <c r="BA224" s="9">
        <v>15850</v>
      </c>
      <c r="BB224" s="9">
        <v>16340</v>
      </c>
      <c r="BC224" s="9">
        <v>16840</v>
      </c>
      <c r="BD224" s="9">
        <v>17340</v>
      </c>
      <c r="BE224" s="9">
        <v>17840</v>
      </c>
      <c r="BF224" s="9" t="s">
        <v>0</v>
      </c>
      <c r="BG224" s="9" t="s">
        <v>0</v>
      </c>
      <c r="BH224" s="9" t="s">
        <v>0</v>
      </c>
    </row>
    <row r="225" spans="3:60" x14ac:dyDescent="0.2">
      <c r="C225" s="9" t="s">
        <v>253</v>
      </c>
      <c r="D225" s="9" t="s">
        <v>0</v>
      </c>
      <c r="E225" s="9" t="s">
        <v>0</v>
      </c>
      <c r="F225" s="9" t="s">
        <v>0</v>
      </c>
      <c r="G225" s="9" t="s">
        <v>0</v>
      </c>
      <c r="H225" s="9" t="s">
        <v>0</v>
      </c>
      <c r="I225" s="9" t="s">
        <v>0</v>
      </c>
      <c r="J225" s="9" t="s">
        <v>0</v>
      </c>
      <c r="K225" s="9" t="s">
        <v>0</v>
      </c>
      <c r="L225" s="9" t="s">
        <v>0</v>
      </c>
      <c r="M225" s="9" t="s">
        <v>0</v>
      </c>
      <c r="N225" s="9" t="s">
        <v>0</v>
      </c>
      <c r="O225" s="9" t="s">
        <v>0</v>
      </c>
      <c r="P225" s="9" t="s">
        <v>0</v>
      </c>
      <c r="Q225" s="9" t="s">
        <v>0</v>
      </c>
      <c r="R225" s="9" t="s">
        <v>0</v>
      </c>
      <c r="S225" s="9" t="s">
        <v>0</v>
      </c>
      <c r="T225" s="9" t="s">
        <v>0</v>
      </c>
      <c r="U225" s="9" t="s">
        <v>0</v>
      </c>
      <c r="V225" s="9" t="s">
        <v>0</v>
      </c>
      <c r="W225" s="9" t="s">
        <v>0</v>
      </c>
      <c r="X225" s="9" t="s">
        <v>0</v>
      </c>
      <c r="Y225" s="9" t="s">
        <v>0</v>
      </c>
      <c r="Z225" s="9" t="s">
        <v>0</v>
      </c>
      <c r="AA225" s="9" t="s">
        <v>0</v>
      </c>
      <c r="AB225" s="9" t="s">
        <v>0</v>
      </c>
      <c r="AC225" s="9">
        <v>0.21601800423822395</v>
      </c>
      <c r="AD225" s="9">
        <v>2.5402863227638433</v>
      </c>
      <c r="AE225" s="9">
        <v>5.2279482098651755</v>
      </c>
      <c r="AF225" s="9">
        <v>14.963004097761575</v>
      </c>
      <c r="AG225" s="9">
        <v>5.0803590665471141</v>
      </c>
      <c r="AH225" s="9">
        <v>4.2236197493147047</v>
      </c>
      <c r="AI225" s="9">
        <v>12.859367003830778</v>
      </c>
      <c r="AJ225" s="9">
        <v>13.241051454138701</v>
      </c>
      <c r="AK225" s="9">
        <v>14.007352941176469</v>
      </c>
      <c r="AL225" s="9">
        <v>12.278260869565218</v>
      </c>
      <c r="AM225" s="9">
        <v>15.256440557787757</v>
      </c>
      <c r="AN225" s="9">
        <v>16.994136405719573</v>
      </c>
      <c r="AO225" s="9">
        <v>18.656977762213273</v>
      </c>
      <c r="AP225" s="9">
        <v>16.324246542489405</v>
      </c>
      <c r="AQ225" s="9">
        <v>16.150375939849624</v>
      </c>
      <c r="AR225" s="9">
        <v>9.9976448422044264</v>
      </c>
      <c r="AS225" s="9">
        <v>9.3801169590643276</v>
      </c>
      <c r="AT225" s="9">
        <v>11.202990484821024</v>
      </c>
      <c r="AU225" s="9">
        <v>9.2307692307692299</v>
      </c>
      <c r="AV225" s="9">
        <v>14.05814058140581</v>
      </c>
      <c r="AW225" s="9">
        <v>21.549504600974323</v>
      </c>
      <c r="AX225" s="9">
        <v>30.059588035056699</v>
      </c>
      <c r="AY225" s="9">
        <v>31.614504038263341</v>
      </c>
      <c r="AZ225" s="9">
        <v>30.590455280717507</v>
      </c>
      <c r="BA225" s="9">
        <v>29.581259249648475</v>
      </c>
      <c r="BB225" s="9">
        <v>31.007366538932551</v>
      </c>
      <c r="BC225" s="9">
        <v>30.692252150319522</v>
      </c>
      <c r="BD225" s="9">
        <v>31.131748342342561</v>
      </c>
      <c r="BE225" s="9">
        <v>30.932395871605596</v>
      </c>
      <c r="BF225" s="9">
        <v>30.755550333103354</v>
      </c>
      <c r="BG225" s="9" t="s">
        <v>0</v>
      </c>
      <c r="BH225" s="9" t="s">
        <v>0</v>
      </c>
    </row>
    <row r="226" spans="3:60" x14ac:dyDescent="0.2">
      <c r="C226" s="9" t="s">
        <v>254</v>
      </c>
      <c r="D226" s="9" t="s">
        <v>0</v>
      </c>
      <c r="E226" s="9" t="s">
        <v>0</v>
      </c>
      <c r="F226" s="9" t="s">
        <v>0</v>
      </c>
      <c r="G226" s="9" t="s">
        <v>0</v>
      </c>
      <c r="H226" s="9" t="s">
        <v>0</v>
      </c>
      <c r="I226" s="9" t="s">
        <v>0</v>
      </c>
      <c r="J226" s="9" t="s">
        <v>0</v>
      </c>
      <c r="K226" s="9" t="s">
        <v>0</v>
      </c>
      <c r="L226" s="9" t="s">
        <v>0</v>
      </c>
      <c r="M226" s="9" t="s">
        <v>0</v>
      </c>
      <c r="N226" s="9" t="s">
        <v>0</v>
      </c>
      <c r="O226" s="9" t="s">
        <v>0</v>
      </c>
      <c r="P226" s="9" t="s">
        <v>0</v>
      </c>
      <c r="Q226" s="9" t="s">
        <v>0</v>
      </c>
      <c r="R226" s="9" t="s">
        <v>0</v>
      </c>
      <c r="S226" s="9" t="s">
        <v>0</v>
      </c>
      <c r="T226" s="9" t="s">
        <v>0</v>
      </c>
      <c r="U226" s="9" t="s">
        <v>0</v>
      </c>
      <c r="V226" s="9" t="s">
        <v>0</v>
      </c>
      <c r="W226" s="9" t="s">
        <v>0</v>
      </c>
      <c r="X226" s="9" t="s">
        <v>0</v>
      </c>
      <c r="Y226" s="9" t="s">
        <v>0</v>
      </c>
      <c r="Z226" s="9" t="s">
        <v>0</v>
      </c>
      <c r="AA226" s="9" t="s">
        <v>0</v>
      </c>
      <c r="AB226" s="9" t="s">
        <v>0</v>
      </c>
      <c r="AC226" s="9">
        <v>71.852498124558508</v>
      </c>
      <c r="AD226" s="9">
        <v>72.899727875059156</v>
      </c>
      <c r="AE226" s="9">
        <v>58.773484122830133</v>
      </c>
      <c r="AF226" s="9">
        <v>51.032344308678951</v>
      </c>
      <c r="AG226" s="9">
        <v>63.938231443539024</v>
      </c>
      <c r="AH226" s="9">
        <v>55.810829184608032</v>
      </c>
      <c r="AI226" s="9">
        <v>54.850776177004136</v>
      </c>
      <c r="AJ226" s="9">
        <v>55.634787472035796</v>
      </c>
      <c r="AK226" s="9">
        <v>49.963235294117645</v>
      </c>
      <c r="AL226" s="9">
        <v>51.142028985507245</v>
      </c>
      <c r="AM226" s="9">
        <v>58.177735759867645</v>
      </c>
      <c r="AN226" s="9">
        <v>54.829750025717516</v>
      </c>
      <c r="AO226" s="9">
        <v>54.736473472246544</v>
      </c>
      <c r="AP226" s="9">
        <v>56.271484531137581</v>
      </c>
      <c r="AQ226" s="9">
        <v>60.902255639097731</v>
      </c>
      <c r="AR226" s="9">
        <v>65.602920395666516</v>
      </c>
      <c r="AS226" s="9">
        <v>66.865497076023416</v>
      </c>
      <c r="AT226" s="9">
        <v>66.77616674218396</v>
      </c>
      <c r="AU226" s="9">
        <v>66.533044420368356</v>
      </c>
      <c r="AV226" s="9">
        <v>57.528575285752844</v>
      </c>
      <c r="AW226" s="9">
        <v>48.494034030735911</v>
      </c>
      <c r="AX226" s="9">
        <v>45.496439336456604</v>
      </c>
      <c r="AY226" s="9">
        <v>40.79433455001616</v>
      </c>
      <c r="AZ226" s="9">
        <v>40.505306037581036</v>
      </c>
      <c r="BA226" s="9">
        <v>43.416043518574206</v>
      </c>
      <c r="BB226" s="9">
        <v>43.334087811358096</v>
      </c>
      <c r="BC226" s="9">
        <v>42.355711792050798</v>
      </c>
      <c r="BD226" s="9">
        <v>41.911406196919323</v>
      </c>
      <c r="BE226" s="9">
        <v>40.981913223554557</v>
      </c>
      <c r="BF226" s="9">
        <v>40.171763982917284</v>
      </c>
      <c r="BG226" s="9" t="s">
        <v>0</v>
      </c>
      <c r="BH226" s="9" t="s">
        <v>0</v>
      </c>
    </row>
    <row r="227" spans="3:60" x14ac:dyDescent="0.2">
      <c r="C227" s="9" t="s">
        <v>255</v>
      </c>
      <c r="D227" s="9" t="s">
        <v>0</v>
      </c>
      <c r="E227" s="9" t="s">
        <v>0</v>
      </c>
      <c r="F227" s="9" t="s">
        <v>0</v>
      </c>
      <c r="G227" s="9" t="s">
        <v>0</v>
      </c>
      <c r="H227" s="9" t="s">
        <v>0</v>
      </c>
      <c r="I227" s="9" t="s">
        <v>0</v>
      </c>
      <c r="J227" s="9" t="s">
        <v>0</v>
      </c>
      <c r="K227" s="9" t="s">
        <v>0</v>
      </c>
      <c r="L227" s="9" t="s">
        <v>0</v>
      </c>
      <c r="M227" s="9" t="s">
        <v>0</v>
      </c>
      <c r="N227" s="9" t="s">
        <v>0</v>
      </c>
      <c r="O227" s="9" t="s">
        <v>0</v>
      </c>
      <c r="P227" s="9" t="s">
        <v>0</v>
      </c>
      <c r="Q227" s="9" t="s">
        <v>0</v>
      </c>
      <c r="R227" s="9" t="s">
        <v>0</v>
      </c>
      <c r="S227" s="9" t="s">
        <v>0</v>
      </c>
      <c r="T227" s="9" t="s">
        <v>0</v>
      </c>
      <c r="U227" s="9" t="s">
        <v>0</v>
      </c>
      <c r="V227" s="9" t="s">
        <v>0</v>
      </c>
      <c r="W227" s="9" t="s">
        <v>0</v>
      </c>
      <c r="X227" s="9" t="s">
        <v>0</v>
      </c>
      <c r="Y227" s="9" t="s">
        <v>0</v>
      </c>
      <c r="Z227" s="9" t="s">
        <v>0</v>
      </c>
      <c r="AA227" s="9" t="s">
        <v>0</v>
      </c>
      <c r="AB227" s="9" t="s">
        <v>0</v>
      </c>
      <c r="AC227" s="9">
        <v>2.9203954945598509</v>
      </c>
      <c r="AD227" s="9">
        <v>2.3663038334122102</v>
      </c>
      <c r="AE227" s="9">
        <v>5.0604459606862369</v>
      </c>
      <c r="AF227" s="9">
        <v>13.74018473216514</v>
      </c>
      <c r="AG227" s="9">
        <v>10.116501197298676</v>
      </c>
      <c r="AH227" s="9">
        <v>14.625529004886488</v>
      </c>
      <c r="AI227" s="9">
        <v>10.889896163444188</v>
      </c>
      <c r="AJ227" s="9">
        <v>8.1375838926174513</v>
      </c>
      <c r="AK227" s="9">
        <v>5.1838235294117636</v>
      </c>
      <c r="AL227" s="9">
        <v>3.7913043478260873</v>
      </c>
      <c r="AM227" s="9">
        <v>4.3843063105648774</v>
      </c>
      <c r="AN227" s="9">
        <v>3.5387305832733253</v>
      </c>
      <c r="AO227" s="9">
        <v>3.1693223603572052</v>
      </c>
      <c r="AP227" s="9">
        <v>3.4135422495803014</v>
      </c>
      <c r="AQ227" s="9">
        <v>2.355889724310777</v>
      </c>
      <c r="AR227" s="9">
        <v>1.9665567593028734</v>
      </c>
      <c r="AS227" s="9">
        <v>1.368421052631579</v>
      </c>
      <c r="AT227" s="9">
        <v>1.4663570457634796</v>
      </c>
      <c r="AU227" s="9">
        <v>2.0368364030335857</v>
      </c>
      <c r="AV227" s="9">
        <v>2.1690216902169017</v>
      </c>
      <c r="AW227" s="9">
        <v>2.1639876679767478</v>
      </c>
      <c r="AX227" s="9">
        <v>3.5895526024517412</v>
      </c>
      <c r="AY227" s="9">
        <v>3.9211081116179858</v>
      </c>
      <c r="AZ227" s="9">
        <v>4.968101172995941</v>
      </c>
      <c r="BA227" s="9">
        <v>4.8742153291793651</v>
      </c>
      <c r="BB227" s="9">
        <v>4.523902951063369</v>
      </c>
      <c r="BC227" s="9">
        <v>5.8667155474335742</v>
      </c>
      <c r="BD227" s="9">
        <v>4.4321544178088823</v>
      </c>
      <c r="BE227" s="9">
        <v>4.5626106416379981</v>
      </c>
      <c r="BF227" s="9">
        <v>5.4845540241949502</v>
      </c>
      <c r="BG227" s="9" t="s">
        <v>0</v>
      </c>
      <c r="BH227" s="9" t="s">
        <v>0</v>
      </c>
    </row>
    <row r="228" spans="3:60" x14ac:dyDescent="0.2">
      <c r="C228" s="9" t="s">
        <v>256</v>
      </c>
      <c r="D228" s="9" t="s">
        <v>0</v>
      </c>
      <c r="E228" s="9" t="s">
        <v>0</v>
      </c>
      <c r="F228" s="9" t="s">
        <v>0</v>
      </c>
      <c r="G228" s="9" t="s">
        <v>0</v>
      </c>
      <c r="H228" s="9" t="s">
        <v>0</v>
      </c>
      <c r="I228" s="9" t="s">
        <v>0</v>
      </c>
      <c r="J228" s="9" t="s">
        <v>0</v>
      </c>
      <c r="K228" s="9" t="s">
        <v>0</v>
      </c>
      <c r="L228" s="9" t="s">
        <v>0</v>
      </c>
      <c r="M228" s="9" t="s">
        <v>0</v>
      </c>
      <c r="N228" s="9" t="s">
        <v>0</v>
      </c>
      <c r="O228" s="9" t="s">
        <v>0</v>
      </c>
      <c r="P228" s="9" t="s">
        <v>0</v>
      </c>
      <c r="Q228" s="9" t="s">
        <v>0</v>
      </c>
      <c r="R228" s="9" t="s">
        <v>0</v>
      </c>
      <c r="S228" s="9" t="s">
        <v>0</v>
      </c>
      <c r="T228" s="9" t="s">
        <v>0</v>
      </c>
      <c r="U228" s="9" t="s">
        <v>0</v>
      </c>
      <c r="V228" s="9" t="s">
        <v>0</v>
      </c>
      <c r="W228" s="9" t="s">
        <v>0</v>
      </c>
      <c r="X228" s="9" t="s">
        <v>0</v>
      </c>
      <c r="Y228" s="9" t="s">
        <v>0</v>
      </c>
      <c r="Z228" s="9" t="s">
        <v>0</v>
      </c>
      <c r="AA228" s="9" t="s">
        <v>0</v>
      </c>
      <c r="AB228" s="9" t="s">
        <v>0</v>
      </c>
      <c r="AC228" s="9">
        <v>25.011088376643407</v>
      </c>
      <c r="AD228" s="9">
        <v>22.193681968764789</v>
      </c>
      <c r="AE228" s="9">
        <v>30.938121706618457</v>
      </c>
      <c r="AF228" s="9">
        <v>20.264466861394343</v>
      </c>
      <c r="AG228" s="9">
        <v>20.864908292615166</v>
      </c>
      <c r="AH228" s="9">
        <v>25.34002206119078</v>
      </c>
      <c r="AI228" s="9">
        <v>21.399960655720925</v>
      </c>
      <c r="AJ228" s="9">
        <v>22.986577181208055</v>
      </c>
      <c r="AK228" s="9">
        <v>30.845588235294123</v>
      </c>
      <c r="AL228" s="9">
        <v>32.788405797101447</v>
      </c>
      <c r="AM228" s="9">
        <v>22.181517371779716</v>
      </c>
      <c r="AN228" s="9">
        <v>24.637382985289584</v>
      </c>
      <c r="AO228" s="9">
        <v>23.437226405182983</v>
      </c>
      <c r="AP228" s="9">
        <v>23.990726676792711</v>
      </c>
      <c r="AQ228" s="9">
        <v>20.591478696741856</v>
      </c>
      <c r="AR228" s="9">
        <v>22.43287800282619</v>
      </c>
      <c r="AS228" s="9">
        <v>22.385964912280702</v>
      </c>
      <c r="AT228" s="9">
        <v>20.559583144540099</v>
      </c>
      <c r="AU228" s="9">
        <v>22.199349945828818</v>
      </c>
      <c r="AV228" s="9">
        <v>26.244262442624425</v>
      </c>
      <c r="AW228" s="9">
        <v>27.792473700313007</v>
      </c>
      <c r="AX228" s="9">
        <v>20.854420026034955</v>
      </c>
      <c r="AY228" s="9">
        <v>23.670053300102509</v>
      </c>
      <c r="AZ228" s="9">
        <v>23.936137508705521</v>
      </c>
      <c r="BA228" s="9">
        <v>22.128481902597972</v>
      </c>
      <c r="BB228" s="9">
        <v>21.134642698645994</v>
      </c>
      <c r="BC228" s="9">
        <v>21.085320510196112</v>
      </c>
      <c r="BD228" s="9">
        <v>22.524691042929241</v>
      </c>
      <c r="BE228" s="9">
        <v>23.523080263201841</v>
      </c>
      <c r="BF228" s="9">
        <v>23.588131659784409</v>
      </c>
      <c r="BG228" s="9" t="s">
        <v>0</v>
      </c>
      <c r="BH228" s="9" t="s">
        <v>0</v>
      </c>
    </row>
    <row r="229" spans="3:60" x14ac:dyDescent="0.2">
      <c r="C229" s="9" t="s">
        <v>258</v>
      </c>
      <c r="D229" s="9">
        <v>10.303694357199696</v>
      </c>
      <c r="E229" s="9">
        <v>10.945242799312838</v>
      </c>
      <c r="F229" s="9">
        <v>12.820805207747171</v>
      </c>
      <c r="G229" s="9">
        <v>14.902615028792832</v>
      </c>
      <c r="H229" s="9">
        <v>17.595730281929303</v>
      </c>
      <c r="I229" s="9">
        <v>20.714230823576656</v>
      </c>
      <c r="J229" s="9">
        <v>24.377601332675589</v>
      </c>
      <c r="K229" s="9">
        <v>25.504029509245186</v>
      </c>
      <c r="L229" s="9">
        <v>28.606912758831825</v>
      </c>
      <c r="M229" s="9">
        <v>30.796060476104302</v>
      </c>
      <c r="N229" s="9">
        <v>38.026866700214924</v>
      </c>
      <c r="O229" s="9">
        <v>42.514731072709651</v>
      </c>
      <c r="P229" s="9">
        <v>46.928475281297175</v>
      </c>
      <c r="Q229" s="9">
        <v>52.146633977773867</v>
      </c>
      <c r="R229" s="9">
        <v>55.383627624262829</v>
      </c>
      <c r="S229" s="9">
        <v>56.155815953931473</v>
      </c>
      <c r="T229" s="9">
        <v>59.242338230883071</v>
      </c>
      <c r="U229" s="9">
        <v>67.667247563826393</v>
      </c>
      <c r="V229" s="9">
        <v>78.409465566349951</v>
      </c>
      <c r="W229" s="9">
        <v>74.252786942952255</v>
      </c>
      <c r="X229" s="9">
        <v>80.132325563523963</v>
      </c>
      <c r="Y229" s="9">
        <v>91.259274316495578</v>
      </c>
      <c r="Z229" s="9">
        <v>98.239212293535687</v>
      </c>
      <c r="AA229" s="9">
        <v>92.701766737151061</v>
      </c>
      <c r="AB229" s="9">
        <v>104.46505816821558</v>
      </c>
      <c r="AC229" s="9">
        <v>103.96158641940114</v>
      </c>
      <c r="AD229" s="9">
        <v>108.58331329527341</v>
      </c>
      <c r="AE229" s="9">
        <v>118.92617482938729</v>
      </c>
      <c r="AF229" s="9">
        <v>128.83771000000002</v>
      </c>
      <c r="AG229" s="9">
        <v>132.12232</v>
      </c>
      <c r="AH229" s="9">
        <v>139.13798000000003</v>
      </c>
      <c r="AI229" s="9">
        <v>179.12139099999999</v>
      </c>
      <c r="AJ229" s="9">
        <v>163.41853699999999</v>
      </c>
      <c r="AK229" s="9">
        <v>175.52448100000001</v>
      </c>
      <c r="AL229" s="9">
        <v>189.13656499999999</v>
      </c>
      <c r="AM229" s="9">
        <v>196.44059799999999</v>
      </c>
      <c r="AN229" s="9">
        <v>197.08136099999999</v>
      </c>
      <c r="AO229" s="9">
        <v>209.096191</v>
      </c>
      <c r="AP229" s="9">
        <v>146.42879300000001</v>
      </c>
      <c r="AQ229" s="9">
        <v>145.24984699999999</v>
      </c>
      <c r="AR229" s="9">
        <v>187.28899999999999</v>
      </c>
      <c r="AS229" s="9">
        <v>166.54999999999998</v>
      </c>
      <c r="AT229" s="9">
        <v>166.879412</v>
      </c>
      <c r="AU229" s="9">
        <v>175.97214</v>
      </c>
      <c r="AV229" s="9">
        <v>190.35023100000001</v>
      </c>
      <c r="AW229" s="9">
        <v>224.87850623606079</v>
      </c>
      <c r="AX229" s="9">
        <v>213.29531005935999</v>
      </c>
      <c r="AY229" s="9">
        <v>288.38040272985921</v>
      </c>
      <c r="AZ229" s="9">
        <v>320.96535395012802</v>
      </c>
      <c r="BA229" s="9">
        <v>364.95726201178235</v>
      </c>
      <c r="BB229" s="9">
        <v>397.69932551845102</v>
      </c>
      <c r="BC229" s="9">
        <v>446.26116819477795</v>
      </c>
      <c r="BD229" s="9">
        <v>460.94999790000003</v>
      </c>
      <c r="BE229" s="9">
        <v>483.99749779500002</v>
      </c>
      <c r="BF229" s="9">
        <v>508.19737268475001</v>
      </c>
      <c r="BG229" s="9" t="s">
        <v>0</v>
      </c>
      <c r="BH229" s="9" t="s">
        <v>0</v>
      </c>
    </row>
    <row r="230" spans="3:60" x14ac:dyDescent="0.2">
      <c r="C230" s="9" t="s">
        <v>259</v>
      </c>
      <c r="D230" s="9">
        <v>46.709603518340415</v>
      </c>
      <c r="E230" s="9">
        <v>47.417743425731359</v>
      </c>
      <c r="F230" s="9">
        <v>52.567845508836477</v>
      </c>
      <c r="G230" s="9">
        <v>57.363573872412921</v>
      </c>
      <c r="H230" s="9">
        <v>62.36647372855807</v>
      </c>
      <c r="I230" s="9">
        <v>66.245345756657883</v>
      </c>
      <c r="J230" s="9">
        <v>70.925239411473498</v>
      </c>
      <c r="K230" s="9">
        <v>69.212310312274241</v>
      </c>
      <c r="L230" s="9">
        <v>74.661330069114626</v>
      </c>
      <c r="M230" s="9">
        <v>77.290891487001218</v>
      </c>
      <c r="N230" s="9">
        <v>89.909109568251253</v>
      </c>
      <c r="O230" s="9">
        <v>94.199255554590522</v>
      </c>
      <c r="P230" s="9">
        <v>97.889966832098295</v>
      </c>
      <c r="Q230" s="9">
        <v>101.26115332775672</v>
      </c>
      <c r="R230" s="9">
        <v>101.73769994193879</v>
      </c>
      <c r="S230" s="9">
        <v>100.20027361222908</v>
      </c>
      <c r="T230" s="9">
        <v>103.79503510109109</v>
      </c>
      <c r="U230" s="9">
        <v>117.69342729247552</v>
      </c>
      <c r="V230" s="9">
        <v>135.5535466973877</v>
      </c>
      <c r="W230" s="9">
        <v>124.54331758223559</v>
      </c>
      <c r="X230" s="9">
        <v>130.20240283739676</v>
      </c>
      <c r="Y230" s="9">
        <v>142.21719703931555</v>
      </c>
      <c r="Z230" s="9">
        <v>148.93834600019468</v>
      </c>
      <c r="AA230" s="9">
        <v>136.25087422281186</v>
      </c>
      <c r="AB230" s="9">
        <v>149.32828819536925</v>
      </c>
      <c r="AC230" s="9">
        <v>146.23212107694206</v>
      </c>
      <c r="AD230" s="9">
        <v>151.36914204701111</v>
      </c>
      <c r="AE230" s="9">
        <v>162.13787893007901</v>
      </c>
      <c r="AF230" s="9">
        <v>173.81599623188768</v>
      </c>
      <c r="AG230" s="9">
        <v>177.22831679391015</v>
      </c>
      <c r="AH230" s="9">
        <v>181.69095171646293</v>
      </c>
      <c r="AI230" s="9">
        <v>225.81613939796856</v>
      </c>
      <c r="AJ230" s="9">
        <v>203.1153367558484</v>
      </c>
      <c r="AK230" s="9">
        <v>213.62178540873145</v>
      </c>
      <c r="AL230" s="9">
        <v>226.40652033798187</v>
      </c>
      <c r="AM230" s="9">
        <v>228.15892426378872</v>
      </c>
      <c r="AN230" s="9">
        <v>222.53693547571217</v>
      </c>
      <c r="AO230" s="9">
        <v>228.25784637101859</v>
      </c>
      <c r="AP230" s="9">
        <v>153.75502705966869</v>
      </c>
      <c r="AQ230" s="9">
        <v>150.50452981607401</v>
      </c>
      <c r="AR230" s="9">
        <v>187.28899999999999</v>
      </c>
      <c r="AS230" s="9">
        <v>158.89852778970052</v>
      </c>
      <c r="AT230" s="9">
        <v>155.26222445661642</v>
      </c>
      <c r="AU230" s="9">
        <v>161.00992315457916</v>
      </c>
      <c r="AV230" s="9">
        <v>169.58494734981113</v>
      </c>
      <c r="AW230" s="9">
        <v>201.12512733482038</v>
      </c>
      <c r="AX230" s="9">
        <v>188.96738476723738</v>
      </c>
      <c r="AY230" s="9">
        <v>250.17523061402463</v>
      </c>
      <c r="AZ230" s="9">
        <v>271.03570962536782</v>
      </c>
      <c r="BA230" s="9">
        <v>302.90086111300167</v>
      </c>
      <c r="BB230" s="9">
        <v>323.23365452793962</v>
      </c>
      <c r="BC230" s="9">
        <v>355.5464612233373</v>
      </c>
      <c r="BD230" s="9">
        <v>359.96700489811718</v>
      </c>
      <c r="BE230" s="9">
        <v>370.46930143634887</v>
      </c>
      <c r="BF230" s="9">
        <v>381.25189746694167</v>
      </c>
      <c r="BG230" s="9" t="s">
        <v>0</v>
      </c>
      <c r="BH230" s="9" t="s">
        <v>0</v>
      </c>
    </row>
    <row r="231" spans="3:60" x14ac:dyDescent="0.2">
      <c r="C231" s="9" t="s">
        <v>260</v>
      </c>
      <c r="D231" s="9">
        <v>8.3130000000000006</v>
      </c>
      <c r="E231" s="9">
        <v>9.0348416298851841</v>
      </c>
      <c r="F231" s="9">
        <v>11.750419179090576</v>
      </c>
      <c r="G231" s="9">
        <v>15.423909278667914</v>
      </c>
      <c r="H231" s="9">
        <v>18.22291824448352</v>
      </c>
      <c r="I231" s="9">
        <v>22.719820331766311</v>
      </c>
      <c r="J231" s="9">
        <v>25.472993275517283</v>
      </c>
      <c r="K231" s="9">
        <v>28.703951700201994</v>
      </c>
      <c r="L231" s="9">
        <v>36.644110745234514</v>
      </c>
      <c r="M231" s="9">
        <v>42.372615429742787</v>
      </c>
      <c r="N231" s="9">
        <v>52.459330339891316</v>
      </c>
      <c r="O231" s="9">
        <v>46.191013566105475</v>
      </c>
      <c r="P231" s="9">
        <v>41.432811125264273</v>
      </c>
      <c r="Q231" s="9">
        <v>41.140623135941105</v>
      </c>
      <c r="R231" s="9">
        <v>38.664230001782506</v>
      </c>
      <c r="S231" s="9">
        <v>38.1508302738388</v>
      </c>
      <c r="T231" s="9">
        <v>53.497388738782092</v>
      </c>
      <c r="U231" s="9">
        <v>73.115194955817884</v>
      </c>
      <c r="V231" s="9">
        <v>86.026708006962593</v>
      </c>
      <c r="W231" s="9">
        <v>76.016394274692914</v>
      </c>
      <c r="X231" s="9">
        <v>96.730205278592379</v>
      </c>
      <c r="Y231" s="9">
        <v>107.806899379173</v>
      </c>
      <c r="Z231" s="9">
        <v>123.26469673405911</v>
      </c>
      <c r="AA231" s="9">
        <v>108.08971876174235</v>
      </c>
      <c r="AB231" s="9">
        <v>125.95976805356285</v>
      </c>
      <c r="AC231" s="9">
        <v>142.25915875169608</v>
      </c>
      <c r="AD231" s="9">
        <v>141.47148117046703</v>
      </c>
      <c r="AE231" s="9">
        <v>134.10493654609493</v>
      </c>
      <c r="AF231" s="9">
        <v>143.18026220085954</v>
      </c>
      <c r="AG231" s="9">
        <v>140.76081096917849</v>
      </c>
      <c r="AH231" s="9">
        <v>128.19051041090844</v>
      </c>
      <c r="AI231" s="9">
        <v>160.28616388220237</v>
      </c>
      <c r="AJ231" s="9">
        <v>153.79844430850312</v>
      </c>
      <c r="AK231" s="9">
        <v>198.10218728485492</v>
      </c>
      <c r="AL231" s="9">
        <v>234.84431379366004</v>
      </c>
      <c r="AM231" s="9">
        <v>244.29264040193007</v>
      </c>
      <c r="AN231" s="9">
        <v>247.23556840705521</v>
      </c>
      <c r="AO231" s="9">
        <v>286.18223885908247</v>
      </c>
      <c r="AP231" s="9">
        <v>214.49425491086473</v>
      </c>
      <c r="AQ231" s="9">
        <v>201.77793568104462</v>
      </c>
      <c r="AR231" s="9">
        <v>248.04847361101912</v>
      </c>
      <c r="AS231" s="9">
        <v>231.52846319594073</v>
      </c>
      <c r="AT231" s="9">
        <v>214.41527945522293</v>
      </c>
      <c r="AU231" s="9">
        <v>233.64534913906772</v>
      </c>
      <c r="AV231" s="9">
        <v>252.54407406682216</v>
      </c>
      <c r="AW231" s="9">
        <v>249.40528049176973</v>
      </c>
      <c r="AX231" s="9">
        <v>235.93697132427374</v>
      </c>
      <c r="AY231" s="9">
        <v>324.97322605896426</v>
      </c>
      <c r="AZ231" s="9">
        <v>384.41927694318775</v>
      </c>
      <c r="BA231" s="9">
        <v>427.09526505881632</v>
      </c>
      <c r="BB231" s="9">
        <v>471.67282373046709</v>
      </c>
      <c r="BC231" s="9">
        <v>532.35227225528354</v>
      </c>
      <c r="BD231" s="9">
        <v>554.59796823066256</v>
      </c>
      <c r="BE231" s="9">
        <v>584.88654880930028</v>
      </c>
      <c r="BF231" s="9">
        <v>616.82929721043354</v>
      </c>
      <c r="BG231" s="9" t="s">
        <v>0</v>
      </c>
      <c r="BH231" s="9" t="s">
        <v>0</v>
      </c>
    </row>
    <row r="232" spans="3:60" x14ac:dyDescent="0.2">
      <c r="C232" s="9" t="s">
        <v>261</v>
      </c>
      <c r="D232" s="9">
        <v>61.862927644977702</v>
      </c>
      <c r="E232" s="9">
        <v>62.800799186453027</v>
      </c>
      <c r="F232" s="9">
        <v>69.621674735231409</v>
      </c>
      <c r="G232" s="9">
        <v>75.973212201063404</v>
      </c>
      <c r="H232" s="9">
        <v>82.599130823863419</v>
      </c>
      <c r="I232" s="9">
        <v>87.736369454549873</v>
      </c>
      <c r="J232" s="9">
        <v>93.934493624890408</v>
      </c>
      <c r="K232" s="9">
        <v>91.665863601449232</v>
      </c>
      <c r="L232" s="9">
        <v>98.882630380921299</v>
      </c>
      <c r="M232" s="9">
        <v>102.36526254817723</v>
      </c>
      <c r="N232" s="9">
        <v>119.0770274395752</v>
      </c>
      <c r="O232" s="9">
        <v>124.75896371709227</v>
      </c>
      <c r="P232" s="9">
        <v>129.6469993140829</v>
      </c>
      <c r="Q232" s="9">
        <v>134.11185130488937</v>
      </c>
      <c r="R232" s="9">
        <v>134.74299707560928</v>
      </c>
      <c r="S232" s="9">
        <v>132.70680565820686</v>
      </c>
      <c r="T232" s="9">
        <v>137.46776385814329</v>
      </c>
      <c r="U232" s="9">
        <v>155.87501131378787</v>
      </c>
      <c r="V232" s="9">
        <v>179.52923210037443</v>
      </c>
      <c r="W232" s="9">
        <v>164.94711288290259</v>
      </c>
      <c r="X232" s="9">
        <v>172.44209368571188</v>
      </c>
      <c r="Y232" s="9">
        <v>188.35467457693602</v>
      </c>
      <c r="Z232" s="9">
        <v>197.2562691215081</v>
      </c>
      <c r="AA232" s="9">
        <v>180.45278355448229</v>
      </c>
      <c r="AB232" s="9">
        <v>197.77271464852561</v>
      </c>
      <c r="AC232" s="9">
        <v>193.67210261167082</v>
      </c>
      <c r="AD232" s="9">
        <v>200.47565333025776</v>
      </c>
      <c r="AE232" s="9">
        <v>214.73793646788823</v>
      </c>
      <c r="AF232" s="9">
        <v>230.2046172199029</v>
      </c>
      <c r="AG232" s="9">
        <v>234.72394780995981</v>
      </c>
      <c r="AH232" s="9">
        <v>240.63433112570416</v>
      </c>
      <c r="AI232" s="9">
        <v>299.07441811531493</v>
      </c>
      <c r="AJ232" s="9">
        <v>269.00912092689015</v>
      </c>
      <c r="AK232" s="9">
        <v>282.9240254403436</v>
      </c>
      <c r="AL232" s="9">
        <v>299.85632784316516</v>
      </c>
      <c r="AM232" s="9">
        <v>302.17723894283654</v>
      </c>
      <c r="AN232" s="9">
        <v>294.73138927979892</v>
      </c>
      <c r="AO232" s="9">
        <v>302.30825292499645</v>
      </c>
      <c r="AP232" s="9">
        <v>203.63555666468272</v>
      </c>
      <c r="AQ232" s="9">
        <v>199.33054740225683</v>
      </c>
      <c r="AR232" s="9">
        <v>248.04847361101912</v>
      </c>
      <c r="AS232" s="9">
        <v>210.44768927845908</v>
      </c>
      <c r="AT232" s="9">
        <v>205.631712411915</v>
      </c>
      <c r="AU232" s="9">
        <v>213.2440542408836</v>
      </c>
      <c r="AV232" s="9">
        <v>224.60095006928168</v>
      </c>
      <c r="AW232" s="9">
        <v>266.37325651919792</v>
      </c>
      <c r="AX232" s="9">
        <v>250.27135258226261</v>
      </c>
      <c r="AY232" s="9">
        <v>331.33597856304169</v>
      </c>
      <c r="AZ232" s="9">
        <v>358.96392242284327</v>
      </c>
      <c r="BA232" s="9">
        <v>401.16662620091603</v>
      </c>
      <c r="BB232" s="9">
        <v>428.09569502409062</v>
      </c>
      <c r="BC232" s="9">
        <v>470.89128034347038</v>
      </c>
      <c r="BD232" s="9">
        <v>476.7459173539728</v>
      </c>
      <c r="BE232" s="9">
        <v>490.65532274200234</v>
      </c>
      <c r="BF232" s="9">
        <v>504.93596115083989</v>
      </c>
      <c r="BG232" s="9" t="s">
        <v>0</v>
      </c>
      <c r="BH232" s="9" t="s">
        <v>0</v>
      </c>
    </row>
    <row r="233" spans="3:60" x14ac:dyDescent="0.2">
      <c r="C233" s="9" t="s">
        <v>263</v>
      </c>
      <c r="D233" s="9">
        <v>0.51450203239084003</v>
      </c>
      <c r="E233" s="9">
        <v>0.5087330174010084</v>
      </c>
      <c r="F233" s="9">
        <v>0.52907760478484844</v>
      </c>
      <c r="G233" s="9">
        <v>0.53303547390109252</v>
      </c>
      <c r="H233" s="9">
        <v>0.55609811399141962</v>
      </c>
      <c r="I233" s="9">
        <v>0.63223076881358908</v>
      </c>
      <c r="J233" s="9">
        <v>0.66016388343397392</v>
      </c>
      <c r="K233" s="9">
        <v>0.63426361706212231</v>
      </c>
      <c r="L233" s="9">
        <v>0.6574093489275975</v>
      </c>
      <c r="M233" s="9">
        <v>0.66496571859141262</v>
      </c>
      <c r="N233" s="9">
        <v>0.7670752969769592</v>
      </c>
      <c r="O233" s="9">
        <v>0.80812982339088368</v>
      </c>
      <c r="P233" s="9">
        <v>0.83039794934635847</v>
      </c>
      <c r="Q233" s="9">
        <v>0.83406479624534202</v>
      </c>
      <c r="R233" s="9">
        <v>0.78916485083848886</v>
      </c>
      <c r="S233" s="9">
        <v>0.75613031697247246</v>
      </c>
      <c r="T233" s="9">
        <v>0.71215589090313069</v>
      </c>
      <c r="U233" s="9">
        <v>0.77682308205112438</v>
      </c>
      <c r="V233" s="9">
        <v>0.82489382338082839</v>
      </c>
      <c r="W233" s="9">
        <v>0.69026034522934265</v>
      </c>
      <c r="X233" s="9">
        <v>0.68517407527562912</v>
      </c>
      <c r="Y233" s="9">
        <v>0.68885454741071217</v>
      </c>
      <c r="Z233" s="9">
        <v>0.70851708929031998</v>
      </c>
      <c r="AA233" s="9">
        <v>0.62203193378044597</v>
      </c>
      <c r="AB233" s="9">
        <v>0.65664492484932602</v>
      </c>
      <c r="AC233" s="9">
        <v>0.63395063115130856</v>
      </c>
      <c r="AD233" s="9">
        <v>0.6472381941179921</v>
      </c>
      <c r="AE233" s="9">
        <v>0.65579006295832964</v>
      </c>
      <c r="AF233" s="9">
        <v>0.66305426253701683</v>
      </c>
      <c r="AG233" s="9">
        <v>0.62333394785250362</v>
      </c>
      <c r="AH233" s="9">
        <v>0.59053375320437518</v>
      </c>
      <c r="AI233" s="9">
        <v>0.71586395233238442</v>
      </c>
      <c r="AJ233" s="9">
        <v>0.62011663295854536</v>
      </c>
      <c r="AK233" s="9">
        <v>0.64153313548035951</v>
      </c>
      <c r="AL233" s="9">
        <v>0.65602107676457433</v>
      </c>
      <c r="AM233" s="9">
        <v>0.6406439733507413</v>
      </c>
      <c r="AN233" s="9">
        <v>0.59412507113368984</v>
      </c>
      <c r="AO233" s="9">
        <v>0.56250486013321466</v>
      </c>
      <c r="AP233" s="9">
        <v>0.38391716245778856</v>
      </c>
      <c r="AQ233" s="9">
        <v>0.39299127661260586</v>
      </c>
      <c r="AR233" s="9">
        <v>0.46637831190070872</v>
      </c>
      <c r="AS233" s="9">
        <v>0.38586529661434077</v>
      </c>
      <c r="AT233" s="9">
        <v>0.37840326501854477</v>
      </c>
      <c r="AU233" s="9">
        <v>0.37853173590882361</v>
      </c>
      <c r="AV233" s="9">
        <v>0.38222805169773205</v>
      </c>
      <c r="AW233" s="9">
        <v>0.43617330221510098</v>
      </c>
      <c r="AX233" s="9">
        <v>0.4001859058429853</v>
      </c>
      <c r="AY233" s="9">
        <v>0.52172070101713175</v>
      </c>
      <c r="AZ233" s="9">
        <v>0.54882394774129573</v>
      </c>
      <c r="BA233" s="9">
        <v>0.59601626848615563</v>
      </c>
      <c r="BB233" s="9">
        <v>0.61624608844181494</v>
      </c>
      <c r="BC233" s="9">
        <v>0.65677887120615086</v>
      </c>
      <c r="BD233" s="9">
        <v>0.6452323676463646</v>
      </c>
      <c r="BE233" s="9">
        <v>0.64469974862246093</v>
      </c>
      <c r="BF233" s="9">
        <v>0.64487267885761101</v>
      </c>
      <c r="BG233" s="9" t="s">
        <v>0</v>
      </c>
      <c r="BH233" s="9" t="s">
        <v>0</v>
      </c>
    </row>
    <row r="234" spans="3:60" x14ac:dyDescent="0.2">
      <c r="C234" s="9" t="s">
        <v>262</v>
      </c>
      <c r="D234" s="9">
        <v>4.4258942452000003</v>
      </c>
      <c r="E234" s="9">
        <v>1.5160477804374795</v>
      </c>
      <c r="F234" s="9">
        <v>10.861128579793199</v>
      </c>
      <c r="G234" s="9">
        <v>9.1229311704819516</v>
      </c>
      <c r="H234" s="9">
        <v>8.7213880140601283</v>
      </c>
      <c r="I234" s="9">
        <v>6.2194826742683951</v>
      </c>
      <c r="J234" s="9">
        <v>7.0644867218392804</v>
      </c>
      <c r="K234" s="9">
        <v>-2.4151192345811978</v>
      </c>
      <c r="L234" s="9">
        <v>7.872905458949897</v>
      </c>
      <c r="M234" s="9">
        <v>3.5219857661956899</v>
      </c>
      <c r="N234" s="9">
        <v>16.325621089998911</v>
      </c>
      <c r="O234" s="9">
        <v>4.7716477306257277</v>
      </c>
      <c r="P234" s="9">
        <v>3.9179834870021191</v>
      </c>
      <c r="Q234" s="9">
        <v>3.4438529348372438</v>
      </c>
      <c r="R234" s="9">
        <v>0.47061148181830603</v>
      </c>
      <c r="S234" s="9">
        <v>-1.5111667853579425</v>
      </c>
      <c r="T234" s="9">
        <v>3.5875765197743714</v>
      </c>
      <c r="U234" s="9">
        <v>13.390228326285648</v>
      </c>
      <c r="V234" s="9">
        <v>15.175120493796701</v>
      </c>
      <c r="W234" s="9">
        <v>-8.1224205366839719</v>
      </c>
      <c r="X234" s="9">
        <v>4.5438690449405295</v>
      </c>
      <c r="Y234" s="9">
        <v>9.2277822375701248</v>
      </c>
      <c r="Z234" s="9">
        <v>4.7259748474870467</v>
      </c>
      <c r="AA234" s="9">
        <v>-8.5186066034104062</v>
      </c>
      <c r="AB234" s="9">
        <v>9.5980404141641209</v>
      </c>
      <c r="AC234" s="9">
        <v>-2.0733962438358677</v>
      </c>
      <c r="AD234" s="9">
        <v>3.51292242240413</v>
      </c>
      <c r="AE234" s="9">
        <v>7.1142220517596888</v>
      </c>
      <c r="AF234" s="9">
        <v>7.2025842319331179</v>
      </c>
      <c r="AG234" s="9">
        <v>1.9631798200380191</v>
      </c>
      <c r="AH234" s="9">
        <v>2.5180146171235984</v>
      </c>
      <c r="AI234" s="9">
        <v>24.285847624577904</v>
      </c>
      <c r="AJ234" s="9">
        <v>-10.052781303692937</v>
      </c>
      <c r="AK234" s="9">
        <v>5.1726515686563612</v>
      </c>
      <c r="AL234" s="9">
        <v>5.9847524000367525</v>
      </c>
      <c r="AM234" s="9">
        <v>0.77400771108131483</v>
      </c>
      <c r="AN234" s="9">
        <v>-2.4640670121571118</v>
      </c>
      <c r="AO234" s="9">
        <v>2.5707691548267908</v>
      </c>
      <c r="AP234" s="9">
        <v>-32.639762661323942</v>
      </c>
      <c r="AQ234" s="9">
        <v>-2.1140754261863792</v>
      </c>
      <c r="AR234" s="9">
        <v>24.440772798585474</v>
      </c>
      <c r="AS234" s="9">
        <v>-15.158643705876729</v>
      </c>
      <c r="AT234" s="9">
        <v>-2.2884436902377625</v>
      </c>
      <c r="AU234" s="9">
        <v>3.7019298918834931</v>
      </c>
      <c r="AV234" s="9">
        <v>5.3257737332123467</v>
      </c>
      <c r="AW234" s="9">
        <v>18.598454920618511</v>
      </c>
      <c r="AX234" s="9">
        <v>-6.0448650691683925</v>
      </c>
      <c r="AY234" s="9">
        <v>32.39069319934795</v>
      </c>
      <c r="AZ234" s="9">
        <v>8.3383470698293003</v>
      </c>
      <c r="BA234" s="9">
        <v>11.756809289697889</v>
      </c>
      <c r="BB234" s="9">
        <v>6.7126892080219269</v>
      </c>
      <c r="BC234" s="9">
        <v>9.9967333978846717</v>
      </c>
      <c r="BD234" s="9">
        <v>1.2433097096705703</v>
      </c>
      <c r="BE234" s="9">
        <v>2.9175719983569603</v>
      </c>
      <c r="BF234" s="9">
        <v>2.9105234870440144</v>
      </c>
      <c r="BG234" s="9" t="s">
        <v>0</v>
      </c>
      <c r="BH234" s="9" t="s">
        <v>0</v>
      </c>
    </row>
    <row r="235" spans="3:60" x14ac:dyDescent="0.2">
      <c r="C235" s="9" t="s">
        <v>264</v>
      </c>
      <c r="D235" s="9">
        <v>12023.845145471401</v>
      </c>
      <c r="E235" s="9">
        <v>12344.54950600353</v>
      </c>
      <c r="F235" s="9">
        <v>13159.066667269608</v>
      </c>
      <c r="G235" s="9">
        <v>14252.937359880219</v>
      </c>
      <c r="H235" s="9">
        <v>14853.337701687993</v>
      </c>
      <c r="I235" s="9">
        <v>13877.269785396766</v>
      </c>
      <c r="J235" s="9">
        <v>14228.965864698841</v>
      </c>
      <c r="K235" s="9">
        <v>14452.328832298623</v>
      </c>
      <c r="L235" s="9">
        <v>15041.257101412402</v>
      </c>
      <c r="M235" s="9">
        <v>15394.066142990965</v>
      </c>
      <c r="N235" s="9">
        <v>15523.512216969744</v>
      </c>
      <c r="O235" s="9">
        <v>15437.985346662266</v>
      </c>
      <c r="P235" s="9">
        <v>15612.634811554335</v>
      </c>
      <c r="Q235" s="9">
        <v>16079.308455243812</v>
      </c>
      <c r="R235" s="9">
        <v>17074.12550526606</v>
      </c>
      <c r="S235" s="9">
        <v>17550.784921514813</v>
      </c>
      <c r="T235" s="9">
        <v>19303.043843927426</v>
      </c>
      <c r="U235" s="9">
        <v>20065.702849896701</v>
      </c>
      <c r="V235" s="9">
        <v>21763.920035741525</v>
      </c>
      <c r="W235" s="9">
        <v>23896.362296185223</v>
      </c>
      <c r="X235" s="9">
        <v>25167.632563497471</v>
      </c>
      <c r="Y235" s="9">
        <v>27343.170671505239</v>
      </c>
      <c r="Z235" s="9">
        <v>27840.721431163805</v>
      </c>
      <c r="AA235" s="9">
        <v>29010.212137786384</v>
      </c>
      <c r="AB235" s="9">
        <v>30118.669491568307</v>
      </c>
      <c r="AC235" s="9">
        <v>30550.029149737689</v>
      </c>
      <c r="AD235" s="9">
        <v>30974.014690750908</v>
      </c>
      <c r="AE235" s="9">
        <v>32744.920760034933</v>
      </c>
      <c r="AF235" s="9">
        <v>34718.82019717068</v>
      </c>
      <c r="AG235" s="9">
        <v>37656.211188019777</v>
      </c>
      <c r="AH235" s="9">
        <v>40748.615946161524</v>
      </c>
      <c r="AI235" s="9">
        <v>41778.108415836396</v>
      </c>
      <c r="AJ235" s="9">
        <v>43380.407270074516</v>
      </c>
      <c r="AK235" s="9">
        <v>44101.23340371174</v>
      </c>
      <c r="AL235" s="9">
        <v>45708.337500682821</v>
      </c>
      <c r="AM235" s="9">
        <v>47167.733017508588</v>
      </c>
      <c r="AN235" s="9">
        <v>49607.633745770429</v>
      </c>
      <c r="AO235" s="9">
        <v>53743.225054695999</v>
      </c>
      <c r="AP235" s="9">
        <v>53041.53514811214</v>
      </c>
      <c r="AQ235" s="9">
        <v>50721.36692712098</v>
      </c>
      <c r="AR235" s="9">
        <v>53186.108204754652</v>
      </c>
      <c r="AS235" s="9">
        <v>54539.159422982368</v>
      </c>
      <c r="AT235" s="9">
        <v>54341.949824834999</v>
      </c>
      <c r="AU235" s="9">
        <v>56334.524694185049</v>
      </c>
      <c r="AV235" s="9">
        <v>58760.980276480928</v>
      </c>
      <c r="AW235" s="9">
        <v>61070.509168356817</v>
      </c>
      <c r="AX235" s="9">
        <v>62538.77233758894</v>
      </c>
      <c r="AY235" s="9">
        <v>63508.305865011396</v>
      </c>
      <c r="AZ235" s="9">
        <v>65406.023898951913</v>
      </c>
      <c r="BA235" s="9">
        <v>67307.999363818453</v>
      </c>
      <c r="BB235" s="9">
        <v>69468.302201566141</v>
      </c>
      <c r="BC235" s="9">
        <v>71697.081161989176</v>
      </c>
      <c r="BD235" s="9">
        <v>73887.477017468074</v>
      </c>
      <c r="BE235" s="9">
        <v>76106.020483239292</v>
      </c>
      <c r="BF235" s="9">
        <v>78300.101354166778</v>
      </c>
      <c r="BG235" s="9" t="s">
        <v>0</v>
      </c>
      <c r="BH235" s="9" t="s">
        <v>0</v>
      </c>
    </row>
    <row r="236" spans="3:60" x14ac:dyDescent="0.2">
      <c r="C236" s="9" t="s">
        <v>265</v>
      </c>
      <c r="D236" s="9">
        <v>35379.790675972559</v>
      </c>
      <c r="E236" s="9">
        <v>36051.95026741625</v>
      </c>
      <c r="F236" s="9">
        <v>37965.034809273144</v>
      </c>
      <c r="G236" s="9">
        <v>40663.394304208763</v>
      </c>
      <c r="H236" s="9">
        <v>41827.379475638663</v>
      </c>
      <c r="I236" s="9">
        <v>38654.214867389266</v>
      </c>
      <c r="J236" s="9">
        <v>39436.11117207483</v>
      </c>
      <c r="K236" s="9">
        <v>39977.60811408369</v>
      </c>
      <c r="L236" s="9">
        <v>41537.741908007389</v>
      </c>
      <c r="M236" s="9">
        <v>42406.653024916028</v>
      </c>
      <c r="N236" s="9">
        <v>42598.949859612811</v>
      </c>
      <c r="O236" s="9">
        <v>42248.31134303195</v>
      </c>
      <c r="P236" s="9">
        <v>42702.891990844837</v>
      </c>
      <c r="Q236" s="9">
        <v>43967.288161129189</v>
      </c>
      <c r="R236" s="9">
        <v>46649.249123643422</v>
      </c>
      <c r="S236" s="9">
        <v>47873.078635761136</v>
      </c>
      <c r="T236" s="9">
        <v>52409.661155418115</v>
      </c>
      <c r="U236" s="9">
        <v>54127.636528683084</v>
      </c>
      <c r="V236" s="9">
        <v>58206.157485637093</v>
      </c>
      <c r="W236" s="9">
        <v>63283.003328930296</v>
      </c>
      <c r="X236" s="9">
        <v>65899.175365453804</v>
      </c>
      <c r="Y236" s="9">
        <v>70633.865745053467</v>
      </c>
      <c r="Z236" s="9">
        <v>70947.771686427077</v>
      </c>
      <c r="AA236" s="9">
        <v>72887.844338168041</v>
      </c>
      <c r="AB236" s="9">
        <v>74585.90123590357</v>
      </c>
      <c r="AC236" s="9">
        <v>74601.059675266384</v>
      </c>
      <c r="AD236" s="9">
        <v>74733.062839900667</v>
      </c>
      <c r="AE236" s="9">
        <v>77991.951316029357</v>
      </c>
      <c r="AF236" s="9">
        <v>81653.876920402836</v>
      </c>
      <c r="AG236" s="9">
        <v>87300.936129021284</v>
      </c>
      <c r="AH236" s="9">
        <v>93251.595505833335</v>
      </c>
      <c r="AI236" s="9">
        <v>94550.127451187</v>
      </c>
      <c r="AJ236" s="9">
        <v>97123.938811316519</v>
      </c>
      <c r="AK236" s="9">
        <v>97512.577673365755</v>
      </c>
      <c r="AL236" s="9">
        <v>99688.421460469559</v>
      </c>
      <c r="AM236" s="9">
        <v>101283.51517609747</v>
      </c>
      <c r="AN236" s="9">
        <v>104895.35073377474</v>
      </c>
      <c r="AO236" s="9">
        <v>111802.0076028625</v>
      </c>
      <c r="AP236" s="9">
        <v>108419.51075295034</v>
      </c>
      <c r="AQ236" s="9">
        <v>101805.568901808</v>
      </c>
      <c r="AR236" s="9">
        <v>104792.36668930139</v>
      </c>
      <c r="AS236" s="9">
        <v>104999.10366844563</v>
      </c>
      <c r="AT236" s="9">
        <v>102242.61491031984</v>
      </c>
      <c r="AU236" s="9">
        <v>103304.49675731911</v>
      </c>
      <c r="AV236" s="9">
        <v>105245.11758649697</v>
      </c>
      <c r="AW236" s="9">
        <v>107254.1432531732</v>
      </c>
      <c r="AX236" s="9">
        <v>107064.02283344994</v>
      </c>
      <c r="AY236" s="9">
        <v>106383.34851821748</v>
      </c>
      <c r="AZ236" s="9">
        <v>107127.61418299613</v>
      </c>
      <c r="BA236" s="9">
        <v>107859.12895246176</v>
      </c>
      <c r="BB236" s="9">
        <v>108985.15008591065</v>
      </c>
      <c r="BC236" s="9">
        <v>109721.47499615466</v>
      </c>
      <c r="BD236" s="9">
        <v>110365.19428834465</v>
      </c>
      <c r="BE236" s="9">
        <v>110857.78567290399</v>
      </c>
      <c r="BF236" s="9">
        <v>111445.86529088535</v>
      </c>
      <c r="BG236" s="9" t="s">
        <v>0</v>
      </c>
      <c r="BH236" s="9" t="s">
        <v>0</v>
      </c>
    </row>
    <row r="237" spans="3:60" x14ac:dyDescent="0.2">
      <c r="C237" s="9" t="s">
        <v>266</v>
      </c>
      <c r="D237" s="9">
        <v>182.02974208350369</v>
      </c>
      <c r="E237" s="9">
        <v>183.4081744273376</v>
      </c>
      <c r="F237" s="9">
        <v>200.86449682463626</v>
      </c>
      <c r="G237" s="9">
        <v>216.75031653370908</v>
      </c>
      <c r="H237" s="9">
        <v>232.60126839606076</v>
      </c>
      <c r="I237" s="9">
        <v>244.38383983495183</v>
      </c>
      <c r="J237" s="9">
        <v>260.34296298890848</v>
      </c>
      <c r="K237" s="9">
        <v>253.56342323930772</v>
      </c>
      <c r="L237" s="9">
        <v>273.07299863665713</v>
      </c>
      <c r="M237" s="9">
        <v>281.98970501769992</v>
      </c>
      <c r="N237" s="9">
        <v>326.76602114469091</v>
      </c>
      <c r="O237" s="9">
        <v>341.4212038420747</v>
      </c>
      <c r="P237" s="9">
        <v>354.60393940356585</v>
      </c>
      <c r="Q237" s="9">
        <v>366.71567241572455</v>
      </c>
      <c r="R237" s="9">
        <v>368.13947726387568</v>
      </c>
      <c r="S237" s="9">
        <v>361.98286123306161</v>
      </c>
      <c r="T237" s="9">
        <v>373.23848932067989</v>
      </c>
      <c r="U237" s="9">
        <v>420.47597432354621</v>
      </c>
      <c r="V237" s="9">
        <v>480.13899792633811</v>
      </c>
      <c r="W237" s="9">
        <v>436.81747724977055</v>
      </c>
      <c r="X237" s="9">
        <v>451.52406542451314</v>
      </c>
      <c r="Y237" s="9">
        <v>486.56459619677815</v>
      </c>
      <c r="Z237" s="9">
        <v>502.67708686901494</v>
      </c>
      <c r="AA237" s="9">
        <v>453.38566762758796</v>
      </c>
      <c r="AB237" s="9">
        <v>489.76453511869141</v>
      </c>
      <c r="AC237" s="9">
        <v>472.93388865691566</v>
      </c>
      <c r="AD237" s="9">
        <v>483.70092633403726</v>
      </c>
      <c r="AE237" s="9">
        <v>511.46346663781884</v>
      </c>
      <c r="AF237" s="9">
        <v>541.40951144746043</v>
      </c>
      <c r="AG237" s="9">
        <v>544.17637168522083</v>
      </c>
      <c r="AH237" s="9">
        <v>550.68214686356009</v>
      </c>
      <c r="AI237" s="9">
        <v>676.85027930737419</v>
      </c>
      <c r="AJ237" s="9">
        <v>602.28169915345381</v>
      </c>
      <c r="AK237" s="9">
        <v>625.5754970356644</v>
      </c>
      <c r="AL237" s="9">
        <v>653.97705587457949</v>
      </c>
      <c r="AM237" s="9">
        <v>648.86673597345191</v>
      </c>
      <c r="AN237" s="9">
        <v>623.20957716297278</v>
      </c>
      <c r="AO237" s="9">
        <v>628.89172649260763</v>
      </c>
      <c r="AP237" s="9">
        <v>416.24110923334405</v>
      </c>
      <c r="AQ237" s="9">
        <v>400.08700488994134</v>
      </c>
      <c r="AR237" s="9">
        <v>488.72887076636459</v>
      </c>
      <c r="AS237" s="9">
        <v>405.15510281264682</v>
      </c>
      <c r="AT237" s="9">
        <v>386.88939306098774</v>
      </c>
      <c r="AU237" s="9">
        <v>391.04030484735443</v>
      </c>
      <c r="AV237" s="9">
        <v>402.27636245785453</v>
      </c>
      <c r="AW237" s="9">
        <v>467.81393838988043</v>
      </c>
      <c r="AX237" s="9">
        <v>428.4551296079822</v>
      </c>
      <c r="AY237" s="9">
        <v>555.02395165474263</v>
      </c>
      <c r="AZ237" s="9">
        <v>587.9420012801836</v>
      </c>
      <c r="BA237" s="9">
        <v>642.85795560413317</v>
      </c>
      <c r="BB237" s="9">
        <v>671.61672438686583</v>
      </c>
      <c r="BC237" s="9">
        <v>720.6274649504835</v>
      </c>
      <c r="BD237" s="9">
        <v>712.1119561641965</v>
      </c>
      <c r="BE237" s="9">
        <v>714.6998655616386</v>
      </c>
      <c r="BF237" s="9">
        <v>718.6839369773769</v>
      </c>
      <c r="BG237" s="9" t="s">
        <v>0</v>
      </c>
      <c r="BH237" s="9" t="s">
        <v>0</v>
      </c>
    </row>
    <row r="238" spans="3:60" x14ac:dyDescent="0.2">
      <c r="C238" s="9" t="s">
        <v>267</v>
      </c>
      <c r="D238" s="9">
        <v>1060</v>
      </c>
      <c r="E238" s="9">
        <v>1060</v>
      </c>
      <c r="F238" s="9">
        <v>1120</v>
      </c>
      <c r="G238" s="9">
        <v>1120</v>
      </c>
      <c r="H238" s="9">
        <v>1100</v>
      </c>
      <c r="I238" s="9">
        <v>1100</v>
      </c>
      <c r="J238" s="9">
        <v>1100</v>
      </c>
      <c r="K238" s="9">
        <v>1160</v>
      </c>
      <c r="L238" s="9">
        <v>1180</v>
      </c>
      <c r="M238" s="9">
        <v>1160</v>
      </c>
      <c r="N238" s="9">
        <v>1150</v>
      </c>
      <c r="O238" s="9">
        <v>1140</v>
      </c>
      <c r="P238" s="9">
        <v>1170</v>
      </c>
      <c r="Q238" s="9">
        <v>1210</v>
      </c>
      <c r="R238" s="9">
        <v>1230</v>
      </c>
      <c r="S238" s="9">
        <v>1240</v>
      </c>
      <c r="T238" s="9">
        <v>1200</v>
      </c>
      <c r="U238" s="9">
        <v>1230</v>
      </c>
      <c r="V238" s="9">
        <v>1270</v>
      </c>
      <c r="W238" s="9">
        <v>1355</v>
      </c>
      <c r="X238" s="9">
        <v>1263</v>
      </c>
      <c r="Y238" s="9">
        <v>1243</v>
      </c>
      <c r="Z238" s="9">
        <v>1248</v>
      </c>
      <c r="AA238" s="9">
        <v>1277</v>
      </c>
      <c r="AB238" s="9">
        <v>1309</v>
      </c>
      <c r="AC238" s="9">
        <v>1335</v>
      </c>
      <c r="AD238" s="9">
        <v>1370</v>
      </c>
      <c r="AE238" s="9">
        <v>1390</v>
      </c>
      <c r="AF238" s="9">
        <v>1400</v>
      </c>
      <c r="AG238" s="9">
        <v>1390</v>
      </c>
      <c r="AH238" s="9">
        <v>1380</v>
      </c>
      <c r="AI238" s="9">
        <v>1380</v>
      </c>
      <c r="AJ238" s="9">
        <v>1393</v>
      </c>
      <c r="AK238" s="9">
        <v>1641</v>
      </c>
      <c r="AL238" s="9">
        <v>1479</v>
      </c>
      <c r="AM238" s="9">
        <v>1439</v>
      </c>
      <c r="AN238" s="9">
        <v>1435</v>
      </c>
      <c r="AO238" s="9">
        <v>1397</v>
      </c>
      <c r="AP238" s="9">
        <v>849</v>
      </c>
      <c r="AQ238" s="9">
        <v>882</v>
      </c>
      <c r="AR238" s="9">
        <v>893</v>
      </c>
      <c r="AS238" s="9">
        <v>892</v>
      </c>
      <c r="AT238" s="9">
        <v>847</v>
      </c>
      <c r="AU238" s="9">
        <v>882</v>
      </c>
      <c r="AV238" s="9">
        <v>821</v>
      </c>
      <c r="AW238" s="9">
        <v>774</v>
      </c>
      <c r="AX238" s="9">
        <v>780</v>
      </c>
      <c r="AY238" s="9">
        <v>824</v>
      </c>
      <c r="AZ238" s="9">
        <v>838</v>
      </c>
      <c r="BA238" s="9">
        <v>923</v>
      </c>
      <c r="BB238" s="9">
        <v>928</v>
      </c>
      <c r="BC238" s="9">
        <v>954</v>
      </c>
      <c r="BD238" s="9">
        <v>964</v>
      </c>
      <c r="BE238" s="9">
        <v>964</v>
      </c>
      <c r="BF238" s="9" t="s">
        <v>0</v>
      </c>
      <c r="BG238" s="9" t="s">
        <v>0</v>
      </c>
      <c r="BH238" s="9" t="s">
        <v>0</v>
      </c>
    </row>
    <row r="239" spans="3:60" x14ac:dyDescent="0.2">
      <c r="C239" s="9" t="s">
        <v>268</v>
      </c>
      <c r="D239" s="9">
        <v>1.5614098400096235</v>
      </c>
      <c r="E239" s="9">
        <v>0.86970307793354917</v>
      </c>
      <c r="F239" s="9">
        <v>1.5429532666911578</v>
      </c>
      <c r="G239" s="9">
        <v>1.3423823544089029</v>
      </c>
      <c r="H239" s="9">
        <v>2.3583775940040295</v>
      </c>
      <c r="I239" s="9">
        <v>0.96336807840978456</v>
      </c>
      <c r="J239" s="9">
        <v>3.3506543690702575</v>
      </c>
      <c r="K239" s="9">
        <v>1.9828348706783434</v>
      </c>
      <c r="L239" s="9">
        <v>1.7573656845753902</v>
      </c>
      <c r="M239" s="9">
        <v>2.1484170617639724</v>
      </c>
      <c r="N239" s="9">
        <v>1.8246414602346805</v>
      </c>
      <c r="O239" s="9">
        <v>1.8250303199925368</v>
      </c>
      <c r="P239" s="9">
        <v>2.2513456835121417</v>
      </c>
      <c r="Q239" s="9">
        <v>1.6671499674366201</v>
      </c>
      <c r="R239" s="9">
        <v>1.6171553641844623</v>
      </c>
      <c r="S239" s="9">
        <v>3.9742729503999432</v>
      </c>
      <c r="T239" s="9">
        <v>3.1094261934949348</v>
      </c>
      <c r="U239" s="9">
        <v>3.8993438815396617</v>
      </c>
      <c r="V239" s="9">
        <v>2.8086992535638298</v>
      </c>
      <c r="W239" s="9">
        <v>3.8492997479426441</v>
      </c>
      <c r="X239" s="9">
        <v>3.2392584136883493</v>
      </c>
      <c r="Y239" s="9">
        <v>5.414259287932004</v>
      </c>
      <c r="Z239" s="9">
        <v>4.6187698084260242</v>
      </c>
      <c r="AA239" s="9">
        <v>2.7989774252723567</v>
      </c>
      <c r="AB239" s="9">
        <v>2.078730740298663</v>
      </c>
      <c r="AC239" s="9">
        <v>2.3663503266727068</v>
      </c>
      <c r="AD239" s="9">
        <v>4.1152996182857562</v>
      </c>
      <c r="AE239" s="9">
        <v>3.4726637165005716</v>
      </c>
      <c r="AF239" s="9">
        <v>6.4954880418678931</v>
      </c>
      <c r="AG239" s="9">
        <v>5.0305807527448811</v>
      </c>
      <c r="AH239" s="9">
        <v>4.6466608182754978</v>
      </c>
      <c r="AI239" s="9">
        <v>12.103927330488405</v>
      </c>
      <c r="AJ239" s="9">
        <v>6.7527180224358512</v>
      </c>
      <c r="AK239" s="9">
        <v>7.3585758102882526</v>
      </c>
      <c r="AL239" s="9">
        <v>8.1535836288451158</v>
      </c>
      <c r="AM239" s="9">
        <v>11.415409150811076</v>
      </c>
      <c r="AN239" s="9">
        <v>8.6799616202135645</v>
      </c>
      <c r="AO239" s="9">
        <v>6.8427334479756263</v>
      </c>
      <c r="AP239" s="9">
        <v>25.139029179869016</v>
      </c>
      <c r="AQ239" s="9">
        <v>17.402246902194676</v>
      </c>
      <c r="AR239" s="9">
        <v>34.445202345262359</v>
      </c>
      <c r="AS239" s="9">
        <v>21.85950165115581</v>
      </c>
      <c r="AT239" s="9">
        <v>17.112256483741682</v>
      </c>
      <c r="AU239" s="9">
        <v>14.569790422506653</v>
      </c>
      <c r="AV239" s="9">
        <v>22.605228674505785</v>
      </c>
      <c r="AW239" s="9">
        <v>33.334256178503296</v>
      </c>
      <c r="AX239" s="9">
        <v>30.068267782424034</v>
      </c>
      <c r="AY239" s="9">
        <v>42.055577025214603</v>
      </c>
      <c r="AZ239" s="9">
        <v>41.032029899545947</v>
      </c>
      <c r="BA239" s="9" t="s">
        <v>0</v>
      </c>
      <c r="BB239" s="9" t="s">
        <v>0</v>
      </c>
      <c r="BC239" s="9" t="s">
        <v>0</v>
      </c>
      <c r="BD239" s="9" t="s">
        <v>0</v>
      </c>
      <c r="BE239" s="9" t="s">
        <v>0</v>
      </c>
      <c r="BF239" s="9" t="s">
        <v>0</v>
      </c>
      <c r="BG239" s="9" t="s">
        <v>0</v>
      </c>
      <c r="BH239" s="9" t="s">
        <v>0</v>
      </c>
    </row>
    <row r="240" spans="3:60" x14ac:dyDescent="0.2">
      <c r="C240" s="9" t="s">
        <v>269</v>
      </c>
      <c r="D240" s="9">
        <v>79.817153855407199</v>
      </c>
      <c r="E240" s="9">
        <v>84.146037641836358</v>
      </c>
      <c r="F240" s="9">
        <v>82.178696417177434</v>
      </c>
      <c r="G240" s="9">
        <v>80.99705574130445</v>
      </c>
      <c r="H240" s="9">
        <v>83.997125991462525</v>
      </c>
      <c r="I240" s="9">
        <v>86.225631574538369</v>
      </c>
      <c r="J240" s="9">
        <v>84.565635200683346</v>
      </c>
      <c r="K240" s="9">
        <v>86.589621220221048</v>
      </c>
      <c r="L240" s="9">
        <v>87.18024263431542</v>
      </c>
      <c r="M240" s="9">
        <v>82.952725165216421</v>
      </c>
      <c r="N240" s="9">
        <v>80.313559322033882</v>
      </c>
      <c r="O240" s="9">
        <v>78.265229965481851</v>
      </c>
      <c r="P240" s="9">
        <v>76.472856546704065</v>
      </c>
      <c r="Q240" s="9">
        <v>74.856792435788336</v>
      </c>
      <c r="R240" s="9">
        <v>77.540652680861356</v>
      </c>
      <c r="S240" s="9">
        <v>78.552257517701676</v>
      </c>
      <c r="T240" s="9">
        <v>77.611378215186846</v>
      </c>
      <c r="U240" s="9">
        <v>76.818613102586738</v>
      </c>
      <c r="V240" s="9">
        <v>74.70178910728005</v>
      </c>
      <c r="W240" s="9">
        <v>77.112524412839903</v>
      </c>
      <c r="X240" s="9">
        <v>79.599261259756275</v>
      </c>
      <c r="Y240" s="9">
        <v>70.598062145005017</v>
      </c>
      <c r="Z240" s="9">
        <v>75.806467892686271</v>
      </c>
      <c r="AA240" s="9">
        <v>77.250386407029652</v>
      </c>
      <c r="AB240" s="9">
        <v>78.157665556902899</v>
      </c>
      <c r="AC240" s="9">
        <v>80.887977490581335</v>
      </c>
      <c r="AD240" s="9">
        <v>82.512145453217187</v>
      </c>
      <c r="AE240" s="9">
        <v>78.769851609285723</v>
      </c>
      <c r="AF240" s="9">
        <v>77.138899043734241</v>
      </c>
      <c r="AG240" s="9">
        <v>76.11785048885001</v>
      </c>
      <c r="AH240" s="9">
        <v>75.983157150908738</v>
      </c>
      <c r="AI240" s="9">
        <v>68.39164508274726</v>
      </c>
      <c r="AJ240" s="9">
        <v>79.525726631612187</v>
      </c>
      <c r="AK240" s="9">
        <v>78.822775154652064</v>
      </c>
      <c r="AL240" s="9">
        <v>77.721088991967264</v>
      </c>
      <c r="AM240" s="9">
        <v>75.298234940213334</v>
      </c>
      <c r="AN240" s="9">
        <v>76.547830158407294</v>
      </c>
      <c r="AO240" s="9">
        <v>77.344253009372125</v>
      </c>
      <c r="AP240" s="9">
        <v>54.043341735392161</v>
      </c>
      <c r="AQ240" s="9">
        <v>57.013927181623814</v>
      </c>
      <c r="AR240" s="9">
        <v>45.628984832540141</v>
      </c>
      <c r="AS240" s="9">
        <v>52.290003002101471</v>
      </c>
      <c r="AT240" s="9">
        <v>54.226677764180991</v>
      </c>
      <c r="AU240" s="9">
        <v>51.102046608059666</v>
      </c>
      <c r="AV240" s="9">
        <v>49.314117196947336</v>
      </c>
      <c r="AW240" s="9">
        <v>42.77316665932053</v>
      </c>
      <c r="AX240" s="9">
        <v>45.561318381353438</v>
      </c>
      <c r="AY240" s="9">
        <v>34.403831493611577</v>
      </c>
      <c r="AZ240" s="9">
        <v>32.287394185925244</v>
      </c>
      <c r="BA240" s="9" t="s">
        <v>0</v>
      </c>
      <c r="BB240" s="9" t="s">
        <v>0</v>
      </c>
      <c r="BC240" s="9" t="s">
        <v>0</v>
      </c>
      <c r="BD240" s="9" t="s">
        <v>0</v>
      </c>
      <c r="BE240" s="9" t="s">
        <v>0</v>
      </c>
      <c r="BF240" s="9" t="s">
        <v>0</v>
      </c>
      <c r="BG240" s="9" t="s">
        <v>0</v>
      </c>
      <c r="BH240" s="9" t="s">
        <v>0</v>
      </c>
    </row>
    <row r="241" spans="3:60" x14ac:dyDescent="0.2">
      <c r="C241" s="9" t="s">
        <v>270</v>
      </c>
      <c r="D241" s="9">
        <v>6.1518104174185009</v>
      </c>
      <c r="E241" s="9">
        <v>3.4448395352524175</v>
      </c>
      <c r="F241" s="9">
        <v>3.8051779810127804</v>
      </c>
      <c r="G241" s="9">
        <v>7.270821897300265</v>
      </c>
      <c r="H241" s="9">
        <v>4.8055113340189637</v>
      </c>
      <c r="I241" s="9">
        <v>2.9379734565167963</v>
      </c>
      <c r="J241" s="9">
        <v>3.8519814112407089</v>
      </c>
      <c r="K241" s="9">
        <v>2.2180535171019513</v>
      </c>
      <c r="L241" s="9">
        <v>2.7755632582322356</v>
      </c>
      <c r="M241" s="9">
        <v>4.9746037623459527</v>
      </c>
      <c r="N241" s="9">
        <v>9.0958279009126457</v>
      </c>
      <c r="O241" s="9">
        <v>9.2895792517958764</v>
      </c>
      <c r="P241" s="9">
        <v>9.8067181169410862</v>
      </c>
      <c r="Q241" s="9">
        <v>13.709420561991644</v>
      </c>
      <c r="R241" s="9">
        <v>10.267347605598502</v>
      </c>
      <c r="S241" s="9">
        <v>7.072731446329878</v>
      </c>
      <c r="T241" s="9">
        <v>8.1336329362339583</v>
      </c>
      <c r="U241" s="9">
        <v>8.9435064054892663</v>
      </c>
      <c r="V241" s="9">
        <v>5.5440511155442724</v>
      </c>
      <c r="W241" s="9">
        <v>7.0973342013454186</v>
      </c>
      <c r="X241" s="9">
        <v>6.9654419293865795</v>
      </c>
      <c r="Y241" s="9">
        <v>14.77458242674642</v>
      </c>
      <c r="Z241" s="9">
        <v>10.566344348668672</v>
      </c>
      <c r="AA241" s="9">
        <v>11.767899068879395</v>
      </c>
      <c r="AB241" s="9">
        <v>9.4259523363177529</v>
      </c>
      <c r="AC241" s="9">
        <v>5.5200534121798839</v>
      </c>
      <c r="AD241" s="9">
        <v>1.6960257885412673</v>
      </c>
      <c r="AE241" s="9">
        <v>4.6989350636898202</v>
      </c>
      <c r="AF241" s="9">
        <v>4.5108036865295444</v>
      </c>
      <c r="AG241" s="9">
        <v>6.7167682190261262</v>
      </c>
      <c r="AH241" s="9">
        <v>4.8577678071796058</v>
      </c>
      <c r="AI241" s="9">
        <v>7.9110121470639978</v>
      </c>
      <c r="AJ241" s="9">
        <v>2.1388852599996047</v>
      </c>
      <c r="AK241" s="9">
        <v>1.5408779359957201</v>
      </c>
      <c r="AL241" s="9">
        <v>2.3008967092111461</v>
      </c>
      <c r="AM241" s="9">
        <v>0.98610980607990217</v>
      </c>
      <c r="AN241" s="9">
        <v>1.9951694134862219</v>
      </c>
      <c r="AO241" s="9">
        <v>2.40800225767862</v>
      </c>
      <c r="AP241" s="9">
        <v>2.0648623389253773</v>
      </c>
      <c r="AQ241" s="9">
        <v>3.1272019171214689</v>
      </c>
      <c r="AR241" s="9">
        <v>4.1611152264926181</v>
      </c>
      <c r="AS241" s="9">
        <v>7.1828279795857108</v>
      </c>
      <c r="AT241" s="9">
        <v>8.1997712216291845</v>
      </c>
      <c r="AU241" s="9">
        <v>11.8080958724489</v>
      </c>
      <c r="AV241" s="9">
        <v>10.257911901351987</v>
      </c>
      <c r="AW241" s="9">
        <v>7.7869690909890785</v>
      </c>
      <c r="AX241" s="9">
        <v>6.6383596698771621</v>
      </c>
      <c r="AY241" s="9">
        <v>4.6367518907051952</v>
      </c>
      <c r="AZ241" s="9">
        <v>6.8475177801947407</v>
      </c>
      <c r="BA241" s="9" t="s">
        <v>0</v>
      </c>
      <c r="BB241" s="9" t="s">
        <v>0</v>
      </c>
      <c r="BC241" s="9" t="s">
        <v>0</v>
      </c>
      <c r="BD241" s="9" t="s">
        <v>0</v>
      </c>
      <c r="BE241" s="9" t="s">
        <v>0</v>
      </c>
      <c r="BF241" s="9" t="s">
        <v>0</v>
      </c>
      <c r="BG241" s="9" t="s">
        <v>0</v>
      </c>
      <c r="BH241" s="9" t="s">
        <v>0</v>
      </c>
    </row>
    <row r="242" spans="3:60" x14ac:dyDescent="0.2">
      <c r="C242" s="9" t="s">
        <v>271</v>
      </c>
      <c r="D242" s="9">
        <v>12.46962588716468</v>
      </c>
      <c r="E242" s="9">
        <v>11.539419744977691</v>
      </c>
      <c r="F242" s="9">
        <v>12.473172335118619</v>
      </c>
      <c r="G242" s="9">
        <v>10.389740006986377</v>
      </c>
      <c r="H242" s="9">
        <v>8.8389850805145045</v>
      </c>
      <c r="I242" s="9">
        <v>9.8730268905350584</v>
      </c>
      <c r="J242" s="9">
        <v>8.2317290190056855</v>
      </c>
      <c r="K242" s="9">
        <v>9.2094903919986795</v>
      </c>
      <c r="L242" s="9">
        <v>8.2868284228769493</v>
      </c>
      <c r="M242" s="9">
        <v>9.9242540106736641</v>
      </c>
      <c r="N242" s="9">
        <v>8.7659713168187743</v>
      </c>
      <c r="O242" s="9">
        <v>10.620160462729732</v>
      </c>
      <c r="P242" s="9">
        <v>11.469079652842709</v>
      </c>
      <c r="Q242" s="9">
        <v>9.7666370347833951</v>
      </c>
      <c r="R242" s="9">
        <v>10.57484434935569</v>
      </c>
      <c r="S242" s="9">
        <v>10.400738085568483</v>
      </c>
      <c r="T242" s="9">
        <v>11.145562655084253</v>
      </c>
      <c r="U242" s="9">
        <v>10.338536610384327</v>
      </c>
      <c r="V242" s="9">
        <v>16.945460523611853</v>
      </c>
      <c r="W242" s="9">
        <v>11.940841637872037</v>
      </c>
      <c r="X242" s="9">
        <v>10.196038397168778</v>
      </c>
      <c r="Y242" s="9">
        <v>9.2130961403165657</v>
      </c>
      <c r="Z242" s="9">
        <v>9.0084179502190267</v>
      </c>
      <c r="AA242" s="9">
        <v>8.182737098818583</v>
      </c>
      <c r="AB242" s="9">
        <v>10.337651366480705</v>
      </c>
      <c r="AC242" s="9">
        <v>11.225618770566074</v>
      </c>
      <c r="AD242" s="9">
        <v>11.676529139955802</v>
      </c>
      <c r="AE242" s="9">
        <v>13.058549610523878</v>
      </c>
      <c r="AF242" s="9">
        <v>11.854809227868317</v>
      </c>
      <c r="AG242" s="9">
        <v>12.134800539378965</v>
      </c>
      <c r="AH242" s="9">
        <v>14.512414223636133</v>
      </c>
      <c r="AI242" s="9">
        <v>11.593415439700333</v>
      </c>
      <c r="AJ242" s="9">
        <v>11.582669474026684</v>
      </c>
      <c r="AK242" s="9">
        <v>12.277771099063951</v>
      </c>
      <c r="AL242" s="9">
        <v>11.824430141257984</v>
      </c>
      <c r="AM242" s="9">
        <v>12.300246102895699</v>
      </c>
      <c r="AN242" s="9">
        <v>12.77703880789293</v>
      </c>
      <c r="AO242" s="9">
        <v>13.405011284973622</v>
      </c>
      <c r="AP242" s="9">
        <v>18.752766745813439</v>
      </c>
      <c r="AQ242" s="9">
        <v>22.456623999060049</v>
      </c>
      <c r="AR242" s="9">
        <v>15.764698129638392</v>
      </c>
      <c r="AS242" s="9">
        <v>18.667667367157012</v>
      </c>
      <c r="AT242" s="9">
        <v>20.461295129683222</v>
      </c>
      <c r="AU242" s="9">
        <v>22.520067665256555</v>
      </c>
      <c r="AV242" s="9">
        <v>17.822741701847473</v>
      </c>
      <c r="AW242" s="9">
        <v>16.105608071187103</v>
      </c>
      <c r="AX242" s="9">
        <v>17.732054166345364</v>
      </c>
      <c r="AY242" s="9">
        <v>18.903839590468628</v>
      </c>
      <c r="AZ242" s="9">
        <v>19.833058134334067</v>
      </c>
      <c r="BA242" s="9">
        <v>11.527616955500331</v>
      </c>
      <c r="BB242" s="9">
        <v>11.393298934465962</v>
      </c>
      <c r="BC242" s="9">
        <v>10.461958222011917</v>
      </c>
      <c r="BD242" s="9">
        <v>10.37615243907131</v>
      </c>
      <c r="BE242" s="9">
        <v>10.376152439071312</v>
      </c>
      <c r="BF242" s="9">
        <v>10.37615243907131</v>
      </c>
      <c r="BG242" s="9" t="s">
        <v>0</v>
      </c>
      <c r="BH242" s="9" t="s">
        <v>0</v>
      </c>
    </row>
    <row r="243" spans="3:60" x14ac:dyDescent="0.2">
      <c r="C243" s="9" t="s">
        <v>472</v>
      </c>
      <c r="D243" s="9" t="s">
        <v>0</v>
      </c>
      <c r="E243" s="9" t="s">
        <v>0</v>
      </c>
      <c r="F243" s="9" t="s">
        <v>0</v>
      </c>
      <c r="G243" s="9" t="s">
        <v>0</v>
      </c>
      <c r="H243" s="9" t="s">
        <v>0</v>
      </c>
      <c r="I243" s="9" t="s">
        <v>0</v>
      </c>
      <c r="J243" s="9" t="s">
        <v>0</v>
      </c>
      <c r="K243" s="9" t="s">
        <v>0</v>
      </c>
      <c r="L243" s="9" t="s">
        <v>0</v>
      </c>
      <c r="M243" s="9" t="s">
        <v>0</v>
      </c>
      <c r="N243" s="9" t="s">
        <v>0</v>
      </c>
      <c r="O243" s="9" t="s">
        <v>0</v>
      </c>
      <c r="P243" s="9" t="s">
        <v>0</v>
      </c>
      <c r="Q243" s="9" t="s">
        <v>0</v>
      </c>
      <c r="R243" s="9" t="s">
        <v>0</v>
      </c>
      <c r="S243" s="9" t="s">
        <v>0</v>
      </c>
      <c r="T243" s="9" t="s">
        <v>0</v>
      </c>
      <c r="U243" s="9" t="s">
        <v>0</v>
      </c>
      <c r="V243" s="9" t="s">
        <v>0</v>
      </c>
      <c r="W243" s="9" t="s">
        <v>0</v>
      </c>
      <c r="X243" s="9" t="s">
        <v>0</v>
      </c>
      <c r="Y243" s="9" t="s">
        <v>0</v>
      </c>
      <c r="Z243" s="9" t="s">
        <v>0</v>
      </c>
      <c r="AA243" s="9" t="s">
        <v>0</v>
      </c>
      <c r="AB243" s="9" t="s">
        <v>0</v>
      </c>
      <c r="AC243" s="9" t="s">
        <v>0</v>
      </c>
      <c r="AD243" s="9" t="s">
        <v>0</v>
      </c>
      <c r="AE243" s="9" t="s">
        <v>0</v>
      </c>
      <c r="AF243" s="9" t="s">
        <v>0</v>
      </c>
      <c r="AG243" s="9" t="s">
        <v>0</v>
      </c>
      <c r="AH243" s="9" t="s">
        <v>0</v>
      </c>
      <c r="AI243" s="9" t="s">
        <v>0</v>
      </c>
      <c r="AJ243" s="9" t="s">
        <v>0</v>
      </c>
      <c r="AK243" s="9" t="s">
        <v>0</v>
      </c>
      <c r="AL243" s="9" t="s">
        <v>0</v>
      </c>
      <c r="AM243" s="9" t="s">
        <v>0</v>
      </c>
      <c r="AN243" s="9">
        <v>42.287196000000002</v>
      </c>
      <c r="AO243" s="9">
        <v>50.60186977</v>
      </c>
      <c r="AP243" s="9">
        <v>62.000725000000003</v>
      </c>
      <c r="AQ243" s="9">
        <v>52.906560220000003</v>
      </c>
      <c r="AR243" s="9">
        <v>56.245545000000007</v>
      </c>
      <c r="AS243" s="9">
        <v>57.280009200000002</v>
      </c>
      <c r="AT243" s="9">
        <v>52.729536549999999</v>
      </c>
      <c r="AU243" s="9">
        <v>49.276128579999991</v>
      </c>
      <c r="AV243" s="9">
        <v>52.02326978</v>
      </c>
      <c r="AW243" s="9">
        <v>51.315372160000003</v>
      </c>
      <c r="AX243" s="9">
        <v>56.270428890000005</v>
      </c>
      <c r="AY243" s="9">
        <v>58.587475449999999</v>
      </c>
      <c r="AZ243" s="9">
        <v>71.274240050000003</v>
      </c>
      <c r="BA243" s="9">
        <v>80.191184819999989</v>
      </c>
      <c r="BB243" s="9">
        <v>85.740530000000007</v>
      </c>
      <c r="BC243" s="9">
        <v>93.024950000000004</v>
      </c>
      <c r="BD243" s="9">
        <v>101.51059999999998</v>
      </c>
      <c r="BE243" s="9">
        <v>110.05231999999999</v>
      </c>
      <c r="BF243" s="9">
        <v>119.19599999999998</v>
      </c>
      <c r="BG243" s="9" t="s">
        <v>0</v>
      </c>
      <c r="BH243" s="9" t="s">
        <v>0</v>
      </c>
    </row>
    <row r="244" spans="3:60" x14ac:dyDescent="0.2">
      <c r="C244" s="9" t="s">
        <v>473</v>
      </c>
      <c r="D244" s="9" t="s">
        <v>0</v>
      </c>
      <c r="E244" s="9" t="s">
        <v>0</v>
      </c>
      <c r="F244" s="9" t="s">
        <v>0</v>
      </c>
      <c r="G244" s="9" t="s">
        <v>0</v>
      </c>
      <c r="H244" s="9" t="s">
        <v>0</v>
      </c>
      <c r="I244" s="9" t="s">
        <v>0</v>
      </c>
      <c r="J244" s="9" t="s">
        <v>0</v>
      </c>
      <c r="K244" s="9" t="s">
        <v>0</v>
      </c>
      <c r="L244" s="9" t="s">
        <v>0</v>
      </c>
      <c r="M244" s="9" t="s">
        <v>0</v>
      </c>
      <c r="N244" s="9" t="s">
        <v>0</v>
      </c>
      <c r="O244" s="9" t="s">
        <v>0</v>
      </c>
      <c r="P244" s="9" t="s">
        <v>0</v>
      </c>
      <c r="Q244" s="9" t="s">
        <v>0</v>
      </c>
      <c r="R244" s="9" t="s">
        <v>0</v>
      </c>
      <c r="S244" s="9" t="s">
        <v>0</v>
      </c>
      <c r="T244" s="9" t="s">
        <v>0</v>
      </c>
      <c r="U244" s="9" t="s">
        <v>0</v>
      </c>
      <c r="V244" s="9" t="s">
        <v>0</v>
      </c>
      <c r="W244" s="9" t="s">
        <v>0</v>
      </c>
      <c r="X244" s="9" t="s">
        <v>0</v>
      </c>
      <c r="Y244" s="9" t="s">
        <v>0</v>
      </c>
      <c r="Z244" s="9" t="s">
        <v>0</v>
      </c>
      <c r="AA244" s="9" t="s">
        <v>0</v>
      </c>
      <c r="AB244" s="9" t="s">
        <v>0</v>
      </c>
      <c r="AC244" s="9" t="s">
        <v>0</v>
      </c>
      <c r="AD244" s="9" t="s">
        <v>0</v>
      </c>
      <c r="AE244" s="9" t="s">
        <v>0</v>
      </c>
      <c r="AF244" s="9" t="s">
        <v>0</v>
      </c>
      <c r="AG244" s="9" t="s">
        <v>0</v>
      </c>
      <c r="AH244" s="9" t="s">
        <v>0</v>
      </c>
      <c r="AI244" s="9" t="s">
        <v>0</v>
      </c>
      <c r="AJ244" s="9" t="s">
        <v>0</v>
      </c>
      <c r="AK244" s="9" t="s">
        <v>0</v>
      </c>
      <c r="AL244" s="9" t="s">
        <v>0</v>
      </c>
      <c r="AM244" s="9" t="s">
        <v>0</v>
      </c>
      <c r="AN244" s="9">
        <v>54.953688875043241</v>
      </c>
      <c r="AO244" s="9">
        <v>56.668268340419168</v>
      </c>
      <c r="AP244" s="9">
        <v>64.512076719999186</v>
      </c>
      <c r="AQ244" s="9">
        <v>53.755272716053945</v>
      </c>
      <c r="AR244" s="9">
        <v>56.245545000000014</v>
      </c>
      <c r="AS244" s="9">
        <v>56.599269806546232</v>
      </c>
      <c r="AT244" s="9">
        <v>52.010842453724791</v>
      </c>
      <c r="AU244" s="9">
        <v>47.62026495538025</v>
      </c>
      <c r="AV244" s="9">
        <v>49.759528178905406</v>
      </c>
      <c r="AW244" s="9">
        <v>48.016720381114446</v>
      </c>
      <c r="AX244" s="9">
        <v>50.097688595792683</v>
      </c>
      <c r="AY244" s="9">
        <v>50.238955417732079</v>
      </c>
      <c r="AZ244" s="9">
        <v>59.500102331316171</v>
      </c>
      <c r="BA244" s="9">
        <v>65.02188485810629</v>
      </c>
      <c r="BB244" s="9">
        <v>68.160957617469549</v>
      </c>
      <c r="BC244" s="9">
        <v>72.558083094662422</v>
      </c>
      <c r="BD244" s="9">
        <v>77.635300068821891</v>
      </c>
      <c r="BE244" s="9">
        <v>82.552099495950387</v>
      </c>
      <c r="BF244" s="9">
        <v>87.66535914002246</v>
      </c>
      <c r="BG244" s="9" t="s">
        <v>0</v>
      </c>
      <c r="BH244" s="9" t="s">
        <v>0</v>
      </c>
    </row>
    <row r="245" spans="3:60" x14ac:dyDescent="0.2">
      <c r="C245" s="9" t="s">
        <v>474</v>
      </c>
      <c r="D245" s="9" t="s">
        <v>0</v>
      </c>
      <c r="E245" s="9" t="s">
        <v>0</v>
      </c>
      <c r="F245" s="9" t="s">
        <v>0</v>
      </c>
      <c r="G245" s="9" t="s">
        <v>0</v>
      </c>
      <c r="H245" s="9" t="s">
        <v>0</v>
      </c>
      <c r="I245" s="9" t="s">
        <v>0</v>
      </c>
      <c r="J245" s="9" t="s">
        <v>0</v>
      </c>
      <c r="K245" s="9" t="s">
        <v>0</v>
      </c>
      <c r="L245" s="9" t="s">
        <v>0</v>
      </c>
      <c r="M245" s="9" t="s">
        <v>0</v>
      </c>
      <c r="N245" s="9" t="s">
        <v>0</v>
      </c>
      <c r="O245" s="9" t="s">
        <v>0</v>
      </c>
      <c r="P245" s="9" t="s">
        <v>0</v>
      </c>
      <c r="Q245" s="9" t="s">
        <v>0</v>
      </c>
      <c r="R245" s="9" t="s">
        <v>0</v>
      </c>
      <c r="S245" s="9" t="s">
        <v>0</v>
      </c>
      <c r="T245" s="9" t="s">
        <v>0</v>
      </c>
      <c r="U245" s="9" t="s">
        <v>0</v>
      </c>
      <c r="V245" s="9" t="s">
        <v>0</v>
      </c>
      <c r="W245" s="9" t="s">
        <v>0</v>
      </c>
      <c r="X245" s="9" t="s">
        <v>0</v>
      </c>
      <c r="Y245" s="9" t="s">
        <v>0</v>
      </c>
      <c r="Z245" s="9" t="s">
        <v>0</v>
      </c>
      <c r="AA245" s="9" t="s">
        <v>0</v>
      </c>
      <c r="AB245" s="9" t="s">
        <v>0</v>
      </c>
      <c r="AC245" s="9" t="s">
        <v>0</v>
      </c>
      <c r="AD245" s="9" t="s">
        <v>0</v>
      </c>
      <c r="AE245" s="9" t="s">
        <v>0</v>
      </c>
      <c r="AF245" s="9" t="s">
        <v>0</v>
      </c>
      <c r="AG245" s="9" t="s">
        <v>0</v>
      </c>
      <c r="AH245" s="9" t="s">
        <v>0</v>
      </c>
      <c r="AI245" s="9" t="s">
        <v>0</v>
      </c>
      <c r="AJ245" s="9" t="s">
        <v>0</v>
      </c>
      <c r="AK245" s="9" t="s">
        <v>0</v>
      </c>
      <c r="AL245" s="9" t="s">
        <v>0</v>
      </c>
      <c r="AM245" s="9" t="s">
        <v>0</v>
      </c>
      <c r="AN245" s="9">
        <v>53.048643901949475</v>
      </c>
      <c r="AO245" s="9">
        <v>69.256911433811453</v>
      </c>
      <c r="AP245" s="9">
        <v>90.820931050141354</v>
      </c>
      <c r="AQ245" s="9">
        <v>73.49664544002222</v>
      </c>
      <c r="AR245" s="9">
        <v>74.492477319382829</v>
      </c>
      <c r="AS245" s="9">
        <v>79.62745422951275</v>
      </c>
      <c r="AT245" s="9">
        <v>67.749629384556087</v>
      </c>
      <c r="AU245" s="9">
        <v>65.425914956172562</v>
      </c>
      <c r="AV245" s="9">
        <v>69.021027332079214</v>
      </c>
      <c r="AW245" s="9">
        <v>56.912174495101013</v>
      </c>
      <c r="AX245" s="9">
        <v>62.24363097214718</v>
      </c>
      <c r="AY245" s="9">
        <v>66.021687754809122</v>
      </c>
      <c r="AZ245" s="9">
        <v>85.364951349090205</v>
      </c>
      <c r="BA245" s="9">
        <v>93.844619359766881</v>
      </c>
      <c r="BB245" s="9">
        <v>101.6885755099692</v>
      </c>
      <c r="BC245" s="9">
        <v>110.97098972169462</v>
      </c>
      <c r="BD245" s="9">
        <v>122.1337949243008</v>
      </c>
      <c r="BE245" s="9">
        <v>132.99267439709001</v>
      </c>
      <c r="BF245" s="9">
        <v>144.6752558398284</v>
      </c>
      <c r="BG245" s="9" t="s">
        <v>0</v>
      </c>
      <c r="BH245" s="9" t="s">
        <v>0</v>
      </c>
    </row>
    <row r="246" spans="3:60" x14ac:dyDescent="0.2">
      <c r="C246" s="9" t="s">
        <v>475</v>
      </c>
      <c r="D246" s="9" t="s">
        <v>0</v>
      </c>
      <c r="E246" s="9" t="s">
        <v>0</v>
      </c>
      <c r="F246" s="9" t="s">
        <v>0</v>
      </c>
      <c r="G246" s="9" t="s">
        <v>0</v>
      </c>
      <c r="H246" s="9" t="s">
        <v>0</v>
      </c>
      <c r="I246" s="9" t="s">
        <v>0</v>
      </c>
      <c r="J246" s="9" t="s">
        <v>0</v>
      </c>
      <c r="K246" s="9" t="s">
        <v>0</v>
      </c>
      <c r="L246" s="9" t="s">
        <v>0</v>
      </c>
      <c r="M246" s="9" t="s">
        <v>0</v>
      </c>
      <c r="N246" s="9" t="s">
        <v>0</v>
      </c>
      <c r="O246" s="9" t="s">
        <v>0</v>
      </c>
      <c r="P246" s="9" t="s">
        <v>0</v>
      </c>
      <c r="Q246" s="9" t="s">
        <v>0</v>
      </c>
      <c r="R246" s="9" t="s">
        <v>0</v>
      </c>
      <c r="S246" s="9" t="s">
        <v>0</v>
      </c>
      <c r="T246" s="9" t="s">
        <v>0</v>
      </c>
      <c r="U246" s="9" t="s">
        <v>0</v>
      </c>
      <c r="V246" s="9" t="s">
        <v>0</v>
      </c>
      <c r="W246" s="9" t="s">
        <v>0</v>
      </c>
      <c r="X246" s="9" t="s">
        <v>0</v>
      </c>
      <c r="Y246" s="9" t="s">
        <v>0</v>
      </c>
      <c r="Z246" s="9" t="s">
        <v>0</v>
      </c>
      <c r="AA246" s="9" t="s">
        <v>0</v>
      </c>
      <c r="AB246" s="9" t="s">
        <v>0</v>
      </c>
      <c r="AC246" s="9" t="s">
        <v>0</v>
      </c>
      <c r="AD246" s="9" t="s">
        <v>0</v>
      </c>
      <c r="AE246" s="9" t="s">
        <v>0</v>
      </c>
      <c r="AF246" s="9" t="s">
        <v>0</v>
      </c>
      <c r="AG246" s="9" t="s">
        <v>0</v>
      </c>
      <c r="AH246" s="9" t="s">
        <v>0</v>
      </c>
      <c r="AI246" s="9" t="s">
        <v>0</v>
      </c>
      <c r="AJ246" s="9" t="s">
        <v>0</v>
      </c>
      <c r="AK246" s="9" t="s">
        <v>0</v>
      </c>
      <c r="AL246" s="9" t="s">
        <v>0</v>
      </c>
      <c r="AM246" s="9" t="s">
        <v>0</v>
      </c>
      <c r="AN246" s="9">
        <v>72.781522912447173</v>
      </c>
      <c r="AO246" s="9">
        <v>75.052338706601105</v>
      </c>
      <c r="AP246" s="9">
        <v>85.440800900601531</v>
      </c>
      <c r="AQ246" s="9">
        <v>71.194321854253289</v>
      </c>
      <c r="AR246" s="9">
        <v>74.492477319382843</v>
      </c>
      <c r="AS246" s="9">
        <v>74.960955971851178</v>
      </c>
      <c r="AT246" s="9">
        <v>68.883971198893832</v>
      </c>
      <c r="AU246" s="9">
        <v>63.069021859983117</v>
      </c>
      <c r="AV246" s="9">
        <v>65.902295449182716</v>
      </c>
      <c r="AW246" s="9">
        <v>63.594093611170713</v>
      </c>
      <c r="AX246" s="9">
        <v>66.350160381157124</v>
      </c>
      <c r="AY246" s="9">
        <v>66.537256364124332</v>
      </c>
      <c r="AZ246" s="9">
        <v>78.802863825331002</v>
      </c>
      <c r="BA246" s="9">
        <v>86.115998752541273</v>
      </c>
      <c r="BB246" s="9">
        <v>90.273435689649091</v>
      </c>
      <c r="BC246" s="9">
        <v>96.097057273905605</v>
      </c>
      <c r="BD246" s="9">
        <v>102.8214026472709</v>
      </c>
      <c r="BE246" s="9">
        <v>109.33328851857544</v>
      </c>
      <c r="BF246" s="9">
        <v>116.10536936629688</v>
      </c>
      <c r="BG246" s="9" t="s">
        <v>0</v>
      </c>
      <c r="BH246" s="9" t="s">
        <v>0</v>
      </c>
    </row>
    <row r="247" spans="3:60" x14ac:dyDescent="0.2">
      <c r="C247" s="9" t="s">
        <v>476</v>
      </c>
      <c r="D247" s="9" t="s">
        <v>0</v>
      </c>
      <c r="E247" s="9" t="s">
        <v>0</v>
      </c>
      <c r="F247" s="9" t="s">
        <v>0</v>
      </c>
      <c r="G247" s="9" t="s">
        <v>0</v>
      </c>
      <c r="H247" s="9" t="s">
        <v>0</v>
      </c>
      <c r="I247" s="9" t="s">
        <v>0</v>
      </c>
      <c r="J247" s="9" t="s">
        <v>0</v>
      </c>
      <c r="K247" s="9" t="s">
        <v>0</v>
      </c>
      <c r="L247" s="9" t="s">
        <v>0</v>
      </c>
      <c r="M247" s="9" t="s">
        <v>0</v>
      </c>
      <c r="N247" s="9" t="s">
        <v>0</v>
      </c>
      <c r="O247" s="9" t="s">
        <v>0</v>
      </c>
      <c r="P247" s="9" t="s">
        <v>0</v>
      </c>
      <c r="Q247" s="9" t="s">
        <v>0</v>
      </c>
      <c r="R247" s="9" t="s">
        <v>0</v>
      </c>
      <c r="S247" s="9" t="s">
        <v>0</v>
      </c>
      <c r="T247" s="9" t="s">
        <v>0</v>
      </c>
      <c r="U247" s="9" t="s">
        <v>0</v>
      </c>
      <c r="V247" s="9" t="s">
        <v>0</v>
      </c>
      <c r="W247" s="9" t="s">
        <v>0</v>
      </c>
      <c r="X247" s="9" t="s">
        <v>0</v>
      </c>
      <c r="Y247" s="9" t="s">
        <v>0</v>
      </c>
      <c r="Z247" s="9" t="s">
        <v>0</v>
      </c>
      <c r="AA247" s="9" t="s">
        <v>0</v>
      </c>
      <c r="AB247" s="9" t="s">
        <v>0</v>
      </c>
      <c r="AC247" s="9" t="s">
        <v>0</v>
      </c>
      <c r="AD247" s="9" t="s">
        <v>0</v>
      </c>
      <c r="AE247" s="9" t="s">
        <v>0</v>
      </c>
      <c r="AF247" s="9" t="s">
        <v>0</v>
      </c>
      <c r="AG247" s="9" t="s">
        <v>0</v>
      </c>
      <c r="AH247" s="9" t="s">
        <v>0</v>
      </c>
      <c r="AI247" s="9" t="s">
        <v>0</v>
      </c>
      <c r="AJ247" s="9" t="s">
        <v>0</v>
      </c>
      <c r="AK247" s="9" t="s">
        <v>0</v>
      </c>
      <c r="AL247" s="9" t="s">
        <v>0</v>
      </c>
      <c r="AM247" s="9" t="s">
        <v>0</v>
      </c>
      <c r="AN247" s="9">
        <v>1.9490510363518208</v>
      </c>
      <c r="AO247" s="9">
        <v>1.8817189860661256</v>
      </c>
      <c r="AP247" s="9">
        <v>1.9978772802119016</v>
      </c>
      <c r="AQ247" s="9">
        <v>1.7671570076288965</v>
      </c>
      <c r="AR247" s="9">
        <v>1.799805605598559</v>
      </c>
      <c r="AS247" s="9">
        <v>1.7544829728189959</v>
      </c>
      <c r="AT247" s="9">
        <v>1.6573901627544414</v>
      </c>
      <c r="AU247" s="9">
        <v>1.4654697895600866</v>
      </c>
      <c r="AV247" s="9">
        <v>1.5044671299509531</v>
      </c>
      <c r="AW247" s="9">
        <v>1.404165597029424</v>
      </c>
      <c r="AX247" s="9">
        <v>1.4230510997139758</v>
      </c>
      <c r="AY247" s="9">
        <v>1.3627878330065202</v>
      </c>
      <c r="AZ247" s="9">
        <v>1.5533409128751163</v>
      </c>
      <c r="BA247" s="9">
        <v>1.6513498761042555</v>
      </c>
      <c r="BB247" s="9">
        <v>1.6793149205248659</v>
      </c>
      <c r="BC247" s="9">
        <v>1.734328283594861</v>
      </c>
      <c r="BD247" s="9">
        <v>1.7948263959877298</v>
      </c>
      <c r="BE247" s="9">
        <v>1.8522483046905216</v>
      </c>
      <c r="BF247" s="9">
        <v>1.9072844895992298</v>
      </c>
      <c r="BG247" s="9" t="s">
        <v>0</v>
      </c>
      <c r="BH247" s="9" t="s">
        <v>0</v>
      </c>
    </row>
    <row r="248" spans="3:60" x14ac:dyDescent="0.2">
      <c r="C248" s="9" t="s">
        <v>477</v>
      </c>
      <c r="D248" s="9" t="s">
        <v>0</v>
      </c>
      <c r="E248" s="9" t="s">
        <v>0</v>
      </c>
      <c r="F248" s="9" t="s">
        <v>0</v>
      </c>
      <c r="G248" s="9" t="s">
        <v>0</v>
      </c>
      <c r="H248" s="9" t="s">
        <v>0</v>
      </c>
      <c r="I248" s="9" t="s">
        <v>0</v>
      </c>
      <c r="J248" s="9" t="s">
        <v>0</v>
      </c>
      <c r="K248" s="9" t="s">
        <v>0</v>
      </c>
      <c r="L248" s="9" t="s">
        <v>0</v>
      </c>
      <c r="M248" s="9" t="s">
        <v>0</v>
      </c>
      <c r="N248" s="9" t="s">
        <v>0</v>
      </c>
      <c r="O248" s="9" t="s">
        <v>0</v>
      </c>
      <c r="P248" s="9" t="s">
        <v>0</v>
      </c>
      <c r="Q248" s="9" t="s">
        <v>0</v>
      </c>
      <c r="R248" s="9" t="s">
        <v>0</v>
      </c>
      <c r="S248" s="9" t="s">
        <v>0</v>
      </c>
      <c r="T248" s="9" t="s">
        <v>0</v>
      </c>
      <c r="U248" s="9" t="s">
        <v>0</v>
      </c>
      <c r="V248" s="9" t="s">
        <v>0</v>
      </c>
      <c r="W248" s="9" t="s">
        <v>0</v>
      </c>
      <c r="X248" s="9" t="s">
        <v>0</v>
      </c>
      <c r="Y248" s="9" t="s">
        <v>0</v>
      </c>
      <c r="Z248" s="9" t="s">
        <v>0</v>
      </c>
      <c r="AA248" s="9" t="s">
        <v>0</v>
      </c>
      <c r="AB248" s="9" t="s">
        <v>0</v>
      </c>
      <c r="AC248" s="9" t="s">
        <v>0</v>
      </c>
      <c r="AD248" s="9" t="s">
        <v>0</v>
      </c>
      <c r="AE248" s="9" t="s">
        <v>0</v>
      </c>
      <c r="AF248" s="9" t="s">
        <v>0</v>
      </c>
      <c r="AG248" s="9" t="s">
        <v>0</v>
      </c>
      <c r="AH248" s="9" t="s">
        <v>0</v>
      </c>
      <c r="AI248" s="9" t="s">
        <v>0</v>
      </c>
      <c r="AJ248" s="9" t="s">
        <v>0</v>
      </c>
      <c r="AK248" s="9" t="s">
        <v>0</v>
      </c>
      <c r="AL248" s="9" t="s">
        <v>0</v>
      </c>
      <c r="AM248" s="9" t="s">
        <v>0</v>
      </c>
      <c r="AN248" s="9" t="s">
        <v>0</v>
      </c>
      <c r="AO248" s="9">
        <v>3.1200443509345366</v>
      </c>
      <c r="AP248" s="9">
        <v>13.841623556344572</v>
      </c>
      <c r="AQ248" s="9">
        <v>-16.67409351993556</v>
      </c>
      <c r="AR248" s="9">
        <v>4.6326102689501436</v>
      </c>
      <c r="AS248" s="9">
        <v>0.62889390892419961</v>
      </c>
      <c r="AT248" s="9">
        <v>-8.1068666936949576</v>
      </c>
      <c r="AU248" s="9">
        <v>-8.4416581066744651</v>
      </c>
      <c r="AV248" s="9">
        <v>4.4923379269931063</v>
      </c>
      <c r="AW248" s="9">
        <v>-3.5024604564674933</v>
      </c>
      <c r="AX248" s="9">
        <v>4.3338407916270416</v>
      </c>
      <c r="AY248" s="9">
        <v>0.28198271397148478</v>
      </c>
      <c r="AZ248" s="9">
        <v>18.43419481272759</v>
      </c>
      <c r="BA248" s="9">
        <v>9.2802908069687273</v>
      </c>
      <c r="BB248" s="9">
        <v>4.8277172619856978</v>
      </c>
      <c r="BC248" s="9">
        <v>6.4510911097673596</v>
      </c>
      <c r="BD248" s="9">
        <v>6.9974519138488178</v>
      </c>
      <c r="BE248" s="9">
        <v>6.3332007769273391</v>
      </c>
      <c r="BF248" s="9">
        <v>6.19397892396778</v>
      </c>
      <c r="BG248" s="9" t="s">
        <v>0</v>
      </c>
      <c r="BH248" s="9" t="s">
        <v>0</v>
      </c>
    </row>
    <row r="249" spans="3:60" x14ac:dyDescent="0.2">
      <c r="C249" s="9" t="s">
        <v>478</v>
      </c>
      <c r="D249" s="9" t="s">
        <v>0</v>
      </c>
      <c r="E249" s="9" t="s">
        <v>0</v>
      </c>
      <c r="F249" s="9" t="s">
        <v>0</v>
      </c>
      <c r="G249" s="9" t="s">
        <v>0</v>
      </c>
      <c r="H249" s="9" t="s">
        <v>0</v>
      </c>
      <c r="I249" s="9" t="s">
        <v>0</v>
      </c>
      <c r="J249" s="9" t="s">
        <v>0</v>
      </c>
      <c r="K249" s="9" t="s">
        <v>0</v>
      </c>
      <c r="L249" s="9" t="s">
        <v>0</v>
      </c>
      <c r="M249" s="9" t="s">
        <v>0</v>
      </c>
      <c r="N249" s="9" t="s">
        <v>0</v>
      </c>
      <c r="O249" s="9" t="s">
        <v>0</v>
      </c>
      <c r="P249" s="9" t="s">
        <v>0</v>
      </c>
      <c r="Q249" s="9" t="s">
        <v>0</v>
      </c>
      <c r="R249" s="9" t="s">
        <v>0</v>
      </c>
      <c r="S249" s="9" t="s">
        <v>0</v>
      </c>
      <c r="T249" s="9" t="s">
        <v>0</v>
      </c>
      <c r="U249" s="9" t="s">
        <v>0</v>
      </c>
      <c r="V249" s="9" t="s">
        <v>0</v>
      </c>
      <c r="W249" s="9" t="s">
        <v>0</v>
      </c>
      <c r="X249" s="9" t="s">
        <v>0</v>
      </c>
      <c r="Y249" s="9" t="s">
        <v>0</v>
      </c>
      <c r="Z249" s="9" t="s">
        <v>0</v>
      </c>
      <c r="AA249" s="9" t="s">
        <v>0</v>
      </c>
      <c r="AB249" s="9" t="s">
        <v>0</v>
      </c>
      <c r="AC249" s="9" t="s">
        <v>0</v>
      </c>
      <c r="AD249" s="9" t="s">
        <v>0</v>
      </c>
      <c r="AE249" s="9" t="s">
        <v>0</v>
      </c>
      <c r="AF249" s="9" t="s">
        <v>0</v>
      </c>
      <c r="AG249" s="9" t="s">
        <v>0</v>
      </c>
      <c r="AH249" s="9">
        <v>2992.5249983444805</v>
      </c>
      <c r="AI249" s="9">
        <v>3025.2208463015691</v>
      </c>
      <c r="AJ249" s="9">
        <v>3083.7282299185476</v>
      </c>
      <c r="AK249" s="9">
        <v>3159.4450698629239</v>
      </c>
      <c r="AL249" s="9">
        <v>3298.8318654393752</v>
      </c>
      <c r="AM249" s="9">
        <v>3438.2199854314299</v>
      </c>
      <c r="AN249" s="9">
        <v>3734.2030329117292</v>
      </c>
      <c r="AO249" s="9">
        <v>3988.4987749155703</v>
      </c>
      <c r="AP249" s="9">
        <v>4276.5790345010273</v>
      </c>
      <c r="AQ249" s="9">
        <v>4028.7490894642742</v>
      </c>
      <c r="AR249" s="9">
        <v>4138.9179524534802</v>
      </c>
      <c r="AS249" s="9">
        <v>4272.5382425004964</v>
      </c>
      <c r="AT249" s="9">
        <v>4156.171114495728</v>
      </c>
      <c r="AU249" s="9">
        <v>4303.6726044632796</v>
      </c>
      <c r="AV249" s="9">
        <v>4380.4410303953382</v>
      </c>
      <c r="AW249" s="9">
        <v>4528.9596715449297</v>
      </c>
      <c r="AX249" s="9">
        <v>4662.5283093834842</v>
      </c>
      <c r="AY249" s="9">
        <v>4882.4369247069726</v>
      </c>
      <c r="AZ249" s="9">
        <v>5073.1209853652072</v>
      </c>
      <c r="BA249" s="9">
        <v>5214.8851069465591</v>
      </c>
      <c r="BB249" s="9">
        <v>5375.6108866962459</v>
      </c>
      <c r="BC249" s="9">
        <v>5540.8804770639299</v>
      </c>
      <c r="BD249" s="9">
        <v>5728.7659061135082</v>
      </c>
      <c r="BE249" s="9">
        <v>5902.7338959742292</v>
      </c>
      <c r="BF249" s="9">
        <v>6087.4699081044619</v>
      </c>
      <c r="BG249" s="9" t="s">
        <v>0</v>
      </c>
      <c r="BH249" s="9" t="s">
        <v>0</v>
      </c>
    </row>
    <row r="250" spans="3:60" x14ac:dyDescent="0.2">
      <c r="C250" s="9" t="s">
        <v>479</v>
      </c>
      <c r="D250" s="9" t="s">
        <v>0</v>
      </c>
      <c r="E250" s="9" t="s">
        <v>0</v>
      </c>
      <c r="F250" s="9" t="s">
        <v>0</v>
      </c>
      <c r="G250" s="9" t="s">
        <v>0</v>
      </c>
      <c r="H250" s="9" t="s">
        <v>0</v>
      </c>
      <c r="I250" s="9" t="s">
        <v>0</v>
      </c>
      <c r="J250" s="9" t="s">
        <v>0</v>
      </c>
      <c r="K250" s="9" t="s">
        <v>0</v>
      </c>
      <c r="L250" s="9" t="s">
        <v>0</v>
      </c>
      <c r="M250" s="9" t="s">
        <v>0</v>
      </c>
      <c r="N250" s="9" t="s">
        <v>0</v>
      </c>
      <c r="O250" s="9" t="s">
        <v>0</v>
      </c>
      <c r="P250" s="9" t="s">
        <v>0</v>
      </c>
      <c r="Q250" s="9" t="s">
        <v>0</v>
      </c>
      <c r="R250" s="9" t="s">
        <v>0</v>
      </c>
      <c r="S250" s="9" t="s">
        <v>0</v>
      </c>
      <c r="T250" s="9" t="s">
        <v>0</v>
      </c>
      <c r="U250" s="9" t="s">
        <v>0</v>
      </c>
      <c r="V250" s="9" t="s">
        <v>0</v>
      </c>
      <c r="W250" s="9" t="s">
        <v>0</v>
      </c>
      <c r="X250" s="9" t="s">
        <v>0</v>
      </c>
      <c r="Y250" s="9" t="s">
        <v>0</v>
      </c>
      <c r="Z250" s="9" t="s">
        <v>0</v>
      </c>
      <c r="AA250" s="9" t="s">
        <v>0</v>
      </c>
      <c r="AB250" s="9" t="s">
        <v>0</v>
      </c>
      <c r="AC250" s="9" t="s">
        <v>0</v>
      </c>
      <c r="AD250" s="9" t="s">
        <v>0</v>
      </c>
      <c r="AE250" s="9" t="s">
        <v>0</v>
      </c>
      <c r="AF250" s="9" t="s">
        <v>0</v>
      </c>
      <c r="AG250" s="9" t="s">
        <v>0</v>
      </c>
      <c r="AH250" s="9">
        <v>4949.8403796822213</v>
      </c>
      <c r="AI250" s="9">
        <v>4982.0508515828897</v>
      </c>
      <c r="AJ250" s="9">
        <v>5059.5637791226154</v>
      </c>
      <c r="AK250" s="9">
        <v>5167.8793740254114</v>
      </c>
      <c r="AL250" s="9">
        <v>5383.0619343774333</v>
      </c>
      <c r="AM250" s="9">
        <v>5606.4180826093607</v>
      </c>
      <c r="AN250" s="9">
        <v>6083.0815680134774</v>
      </c>
      <c r="AO250" s="9">
        <v>6484.4781768271823</v>
      </c>
      <c r="AP250" s="9">
        <v>6938.5560712274309</v>
      </c>
      <c r="AQ250" s="9">
        <v>6518.1782417203531</v>
      </c>
      <c r="AR250" s="9">
        <v>6681.8602261666119</v>
      </c>
      <c r="AS250" s="9">
        <v>6890.3127545046618</v>
      </c>
      <c r="AT250" s="9">
        <v>6697.010018507428</v>
      </c>
      <c r="AU250" s="9">
        <v>6927.9203300401959</v>
      </c>
      <c r="AV250" s="9">
        <v>7044.6616014463243</v>
      </c>
      <c r="AW250" s="9">
        <v>7279.4248279699077</v>
      </c>
      <c r="AX250" s="9">
        <v>7492.3763976446899</v>
      </c>
      <c r="AY250" s="9">
        <v>7893.3585396604522</v>
      </c>
      <c r="AZ250" s="9">
        <v>8249.2320662999464</v>
      </c>
      <c r="BA250" s="9">
        <v>8506.2931758069481</v>
      </c>
      <c r="BB250" s="9">
        <v>8803.1253466747548</v>
      </c>
      <c r="BC250" s="9">
        <v>9059.2535606448037</v>
      </c>
      <c r="BD250" s="9">
        <v>9366.4433203150202</v>
      </c>
      <c r="BE250" s="9">
        <v>9650.8782829726297</v>
      </c>
      <c r="BF250" s="9">
        <v>9984.0785771080264</v>
      </c>
      <c r="BG250" s="9" t="s">
        <v>0</v>
      </c>
      <c r="BH250" s="9" t="s">
        <v>0</v>
      </c>
    </row>
    <row r="251" spans="3:60" x14ac:dyDescent="0.2">
      <c r="C251" s="9" t="s">
        <v>480</v>
      </c>
      <c r="D251" s="9" t="s">
        <v>0</v>
      </c>
      <c r="E251" s="9" t="s">
        <v>0</v>
      </c>
      <c r="F251" s="9" t="s">
        <v>0</v>
      </c>
      <c r="G251" s="9" t="s">
        <v>0</v>
      </c>
      <c r="H251" s="9" t="s">
        <v>0</v>
      </c>
      <c r="I251" s="9" t="s">
        <v>0</v>
      </c>
      <c r="J251" s="9" t="s">
        <v>0</v>
      </c>
      <c r="K251" s="9" t="s">
        <v>0</v>
      </c>
      <c r="L251" s="9" t="s">
        <v>0</v>
      </c>
      <c r="M251" s="9" t="s">
        <v>0</v>
      </c>
      <c r="N251" s="9" t="s">
        <v>0</v>
      </c>
      <c r="O251" s="9" t="s">
        <v>0</v>
      </c>
      <c r="P251" s="9" t="s">
        <v>0</v>
      </c>
      <c r="Q251" s="9" t="s">
        <v>0</v>
      </c>
      <c r="R251" s="9" t="s">
        <v>0</v>
      </c>
      <c r="S251" s="9" t="s">
        <v>0</v>
      </c>
      <c r="T251" s="9" t="s">
        <v>0</v>
      </c>
      <c r="U251" s="9" t="s">
        <v>0</v>
      </c>
      <c r="V251" s="9" t="s">
        <v>0</v>
      </c>
      <c r="W251" s="9" t="s">
        <v>0</v>
      </c>
      <c r="X251" s="9" t="s">
        <v>0</v>
      </c>
      <c r="Y251" s="9" t="s">
        <v>0</v>
      </c>
      <c r="Z251" s="9" t="s">
        <v>0</v>
      </c>
      <c r="AA251" s="9" t="s">
        <v>0</v>
      </c>
      <c r="AB251" s="9" t="s">
        <v>0</v>
      </c>
      <c r="AC251" s="9" t="s">
        <v>0</v>
      </c>
      <c r="AD251" s="9" t="s">
        <v>0</v>
      </c>
      <c r="AE251" s="9" t="s">
        <v>0</v>
      </c>
      <c r="AF251" s="9" t="s">
        <v>0</v>
      </c>
      <c r="AG251" s="9" t="s">
        <v>0</v>
      </c>
      <c r="AH251" s="9" t="s">
        <v>0</v>
      </c>
      <c r="AI251" s="9" t="s">
        <v>0</v>
      </c>
      <c r="AJ251" s="9" t="s">
        <v>0</v>
      </c>
      <c r="AK251" s="9" t="s">
        <v>0</v>
      </c>
      <c r="AL251" s="9" t="s">
        <v>0</v>
      </c>
      <c r="AM251" s="9" t="s">
        <v>0</v>
      </c>
      <c r="AN251" s="9">
        <v>118.56236434349327</v>
      </c>
      <c r="AO251" s="9">
        <v>122.01965700067166</v>
      </c>
      <c r="AP251" s="9">
        <v>138.62383532181636</v>
      </c>
      <c r="AQ251" s="9">
        <v>115.18644356830323</v>
      </c>
      <c r="AR251" s="9">
        <v>120.26049490880725</v>
      </c>
      <c r="AS251" s="9">
        <v>120.88936405175983</v>
      </c>
      <c r="AT251" s="9">
        <v>110.99558524542151</v>
      </c>
      <c r="AU251" s="9">
        <v>101.52657948153049</v>
      </c>
      <c r="AV251" s="9">
        <v>105.98461821003637</v>
      </c>
      <c r="AW251" s="9">
        <v>102.21517909597178</v>
      </c>
      <c r="AX251" s="9">
        <v>106.62034472139315</v>
      </c>
      <c r="AY251" s="9">
        <v>107.56972979407378</v>
      </c>
      <c r="AZ251" s="9">
        <v>128.13869668385041</v>
      </c>
      <c r="BA251" s="9">
        <v>140.46866181975275</v>
      </c>
      <c r="BB251" s="9">
        <v>147.8321974192155</v>
      </c>
      <c r="BC251" s="9">
        <v>157.11719678483735</v>
      </c>
      <c r="BD251" s="9">
        <v>168.11139707824356</v>
      </c>
      <c r="BE251" s="9">
        <v>178.75822938410627</v>
      </c>
      <c r="BF251" s="9">
        <v>190.42478213058087</v>
      </c>
      <c r="BG251" s="9" t="s">
        <v>0</v>
      </c>
      <c r="BH251" s="9" t="s">
        <v>0</v>
      </c>
    </row>
    <row r="252" spans="3:60" x14ac:dyDescent="0.2">
      <c r="C252" s="9" t="s">
        <v>481</v>
      </c>
      <c r="D252" s="9" t="s">
        <v>0</v>
      </c>
      <c r="E252" s="9" t="s">
        <v>0</v>
      </c>
      <c r="F252" s="9" t="s">
        <v>0</v>
      </c>
      <c r="G252" s="9" t="s">
        <v>0</v>
      </c>
      <c r="H252" s="9" t="s">
        <v>0</v>
      </c>
      <c r="I252" s="9" t="s">
        <v>0</v>
      </c>
      <c r="J252" s="9" t="s">
        <v>0</v>
      </c>
      <c r="K252" s="9" t="s">
        <v>0</v>
      </c>
      <c r="L252" s="9" t="s">
        <v>0</v>
      </c>
      <c r="M252" s="9" t="s">
        <v>0</v>
      </c>
      <c r="N252" s="9" t="s">
        <v>0</v>
      </c>
      <c r="O252" s="9" t="s">
        <v>0</v>
      </c>
      <c r="P252" s="9" t="s">
        <v>0</v>
      </c>
      <c r="Q252" s="9" t="s">
        <v>0</v>
      </c>
      <c r="R252" s="9" t="s">
        <v>0</v>
      </c>
      <c r="S252" s="9" t="s">
        <v>0</v>
      </c>
      <c r="T252" s="9" t="s">
        <v>0</v>
      </c>
      <c r="U252" s="9" t="s">
        <v>0</v>
      </c>
      <c r="V252" s="9" t="s">
        <v>0</v>
      </c>
      <c r="W252" s="9" t="s">
        <v>0</v>
      </c>
      <c r="X252" s="9" t="s">
        <v>0</v>
      </c>
      <c r="Y252" s="9" t="s">
        <v>0</v>
      </c>
      <c r="Z252" s="9" t="s">
        <v>0</v>
      </c>
      <c r="AA252" s="9" t="s">
        <v>0</v>
      </c>
      <c r="AB252" s="9" t="s">
        <v>0</v>
      </c>
      <c r="AC252" s="9" t="s">
        <v>0</v>
      </c>
      <c r="AD252" s="9" t="s">
        <v>0</v>
      </c>
      <c r="AE252" s="9" t="s">
        <v>0</v>
      </c>
      <c r="AF252" s="9" t="s">
        <v>0</v>
      </c>
      <c r="AG252" s="9" t="s">
        <v>0</v>
      </c>
      <c r="AH252" s="9" t="s">
        <v>0</v>
      </c>
      <c r="AI252" s="9" t="s">
        <v>0</v>
      </c>
      <c r="AJ252" s="9" t="s">
        <v>0</v>
      </c>
      <c r="AK252" s="9" t="s">
        <v>0</v>
      </c>
      <c r="AL252" s="9" t="s">
        <v>0</v>
      </c>
      <c r="AM252" s="9" t="s">
        <v>0</v>
      </c>
      <c r="AN252" s="9">
        <v>5848</v>
      </c>
      <c r="AO252" s="9">
        <v>5890</v>
      </c>
      <c r="AP252" s="9">
        <v>5890</v>
      </c>
      <c r="AQ252" s="9">
        <v>2047</v>
      </c>
      <c r="AR252" s="9">
        <v>2057</v>
      </c>
      <c r="AS252" s="9">
        <v>1852</v>
      </c>
      <c r="AT252" s="9">
        <v>1854</v>
      </c>
      <c r="AU252" s="9">
        <v>1854</v>
      </c>
      <c r="AV252" s="9">
        <v>1855</v>
      </c>
      <c r="AW252" s="9">
        <v>1712</v>
      </c>
      <c r="AX252" s="9">
        <v>1457</v>
      </c>
      <c r="AY252" s="9">
        <v>1456</v>
      </c>
      <c r="AZ252" s="9">
        <v>1456</v>
      </c>
      <c r="BA252" s="9">
        <v>1556</v>
      </c>
      <c r="BB252" s="9">
        <v>1556</v>
      </c>
      <c r="BC252" s="9">
        <v>1556</v>
      </c>
      <c r="BD252" s="9">
        <v>1556</v>
      </c>
      <c r="BE252" s="9">
        <v>1556</v>
      </c>
      <c r="BF252" s="9" t="s">
        <v>0</v>
      </c>
      <c r="BG252" s="9" t="s">
        <v>0</v>
      </c>
      <c r="BH252" s="9" t="s">
        <v>0</v>
      </c>
    </row>
    <row r="253" spans="3:60" x14ac:dyDescent="0.2">
      <c r="C253" s="9" t="s">
        <v>482</v>
      </c>
      <c r="D253" s="9" t="s">
        <v>0</v>
      </c>
      <c r="E253" s="9" t="s">
        <v>0</v>
      </c>
      <c r="F253" s="9" t="s">
        <v>0</v>
      </c>
      <c r="G253" s="9" t="s">
        <v>0</v>
      </c>
      <c r="H253" s="9" t="s">
        <v>0</v>
      </c>
      <c r="I253" s="9" t="s">
        <v>0</v>
      </c>
      <c r="J253" s="9" t="s">
        <v>0</v>
      </c>
      <c r="K253" s="9" t="s">
        <v>0</v>
      </c>
      <c r="L253" s="9" t="s">
        <v>0</v>
      </c>
      <c r="M253" s="9" t="s">
        <v>0</v>
      </c>
      <c r="N253" s="9" t="s">
        <v>0</v>
      </c>
      <c r="O253" s="9" t="s">
        <v>0</v>
      </c>
      <c r="P253" s="9" t="s">
        <v>0</v>
      </c>
      <c r="Q253" s="9" t="s">
        <v>0</v>
      </c>
      <c r="R253" s="9" t="s">
        <v>0</v>
      </c>
      <c r="S253" s="9" t="s">
        <v>0</v>
      </c>
      <c r="T253" s="9" t="s">
        <v>0</v>
      </c>
      <c r="U253" s="9" t="s">
        <v>0</v>
      </c>
      <c r="V253" s="9" t="s">
        <v>0</v>
      </c>
      <c r="W253" s="9" t="s">
        <v>0</v>
      </c>
      <c r="X253" s="9" t="s">
        <v>0</v>
      </c>
      <c r="Y253" s="9" t="s">
        <v>0</v>
      </c>
      <c r="Z253" s="9" t="s">
        <v>0</v>
      </c>
      <c r="AA253" s="9" t="s">
        <v>0</v>
      </c>
      <c r="AB253" s="9" t="s">
        <v>0</v>
      </c>
      <c r="AC253" s="9" t="s">
        <v>0</v>
      </c>
      <c r="AD253" s="9" t="s">
        <v>0</v>
      </c>
      <c r="AE253" s="9" t="s">
        <v>0</v>
      </c>
      <c r="AF253" s="9" t="s">
        <v>0</v>
      </c>
      <c r="AG253" s="9" t="s">
        <v>0</v>
      </c>
      <c r="AH253" s="9" t="s">
        <v>0</v>
      </c>
      <c r="AI253" s="9" t="s">
        <v>0</v>
      </c>
      <c r="AJ253" s="9" t="s">
        <v>0</v>
      </c>
      <c r="AK253" s="9" t="s">
        <v>0</v>
      </c>
      <c r="AL253" s="9" t="s">
        <v>0</v>
      </c>
      <c r="AM253" s="9" t="s">
        <v>0</v>
      </c>
      <c r="AN253" s="9" t="s">
        <v>0</v>
      </c>
      <c r="AO253" s="9">
        <v>8.2969068516299611</v>
      </c>
      <c r="AP253" s="9">
        <v>12.615175064485134</v>
      </c>
      <c r="AQ253" s="9">
        <v>4.531915948689333</v>
      </c>
      <c r="AR253" s="9">
        <v>3.6575341211468388</v>
      </c>
      <c r="AS253" s="9">
        <v>1.7283516777088785</v>
      </c>
      <c r="AT253" s="9">
        <v>4.4416451826372061</v>
      </c>
      <c r="AU253" s="9">
        <v>1.3175533442038927</v>
      </c>
      <c r="AV253" s="9">
        <v>7.458249714806759</v>
      </c>
      <c r="AW253" s="9">
        <v>5.4315127274329793</v>
      </c>
      <c r="AX253" s="9">
        <v>4.4622087471706129</v>
      </c>
      <c r="AY253" s="9">
        <v>4.8907912791794486</v>
      </c>
      <c r="AZ253" s="9">
        <v>9.6612745294363886</v>
      </c>
      <c r="BA253" s="9">
        <v>14.260919109338083</v>
      </c>
      <c r="BB253" s="9">
        <v>12.345386715010974</v>
      </c>
      <c r="BC253" s="9">
        <v>11.67966228415065</v>
      </c>
      <c r="BD253" s="9">
        <v>10.992184097030265</v>
      </c>
      <c r="BE253" s="9">
        <v>15.924244032293002</v>
      </c>
      <c r="BF253" s="9">
        <v>21.489815094466259</v>
      </c>
      <c r="BG253" s="9" t="s">
        <v>0</v>
      </c>
      <c r="BH253" s="9" t="s">
        <v>0</v>
      </c>
    </row>
    <row r="254" spans="3:60" x14ac:dyDescent="0.2">
      <c r="C254" s="9" t="s">
        <v>483</v>
      </c>
      <c r="D254" s="9" t="s">
        <v>0</v>
      </c>
      <c r="E254" s="9" t="s">
        <v>0</v>
      </c>
      <c r="F254" s="9" t="s">
        <v>0</v>
      </c>
      <c r="G254" s="9" t="s">
        <v>0</v>
      </c>
      <c r="H254" s="9" t="s">
        <v>0</v>
      </c>
      <c r="I254" s="9" t="s">
        <v>0</v>
      </c>
      <c r="J254" s="9" t="s">
        <v>0</v>
      </c>
      <c r="K254" s="9" t="s">
        <v>0</v>
      </c>
      <c r="L254" s="9" t="s">
        <v>0</v>
      </c>
      <c r="M254" s="9" t="s">
        <v>0</v>
      </c>
      <c r="N254" s="9" t="s">
        <v>0</v>
      </c>
      <c r="O254" s="9" t="s">
        <v>0</v>
      </c>
      <c r="P254" s="9" t="s">
        <v>0</v>
      </c>
      <c r="Q254" s="9" t="s">
        <v>0</v>
      </c>
      <c r="R254" s="9" t="s">
        <v>0</v>
      </c>
      <c r="S254" s="9" t="s">
        <v>0</v>
      </c>
      <c r="T254" s="9" t="s">
        <v>0</v>
      </c>
      <c r="U254" s="9" t="s">
        <v>0</v>
      </c>
      <c r="V254" s="9" t="s">
        <v>0</v>
      </c>
      <c r="W254" s="9" t="s">
        <v>0</v>
      </c>
      <c r="X254" s="9" t="s">
        <v>0</v>
      </c>
      <c r="Y254" s="9" t="s">
        <v>0</v>
      </c>
      <c r="Z254" s="9" t="s">
        <v>0</v>
      </c>
      <c r="AA254" s="9" t="s">
        <v>0</v>
      </c>
      <c r="AB254" s="9" t="s">
        <v>0</v>
      </c>
      <c r="AC254" s="9" t="s">
        <v>0</v>
      </c>
      <c r="AD254" s="9" t="s">
        <v>0</v>
      </c>
      <c r="AE254" s="9" t="s">
        <v>0</v>
      </c>
      <c r="AF254" s="9" t="s">
        <v>0</v>
      </c>
      <c r="AG254" s="9" t="s">
        <v>0</v>
      </c>
      <c r="AH254" s="9" t="s">
        <v>0</v>
      </c>
      <c r="AI254" s="9" t="s">
        <v>0</v>
      </c>
      <c r="AJ254" s="9" t="s">
        <v>0</v>
      </c>
      <c r="AK254" s="9" t="s">
        <v>0</v>
      </c>
      <c r="AL254" s="9" t="s">
        <v>0</v>
      </c>
      <c r="AM254" s="9" t="s">
        <v>0</v>
      </c>
      <c r="AN254" s="9" t="s">
        <v>0</v>
      </c>
      <c r="AO254" s="9">
        <v>63.44028099339539</v>
      </c>
      <c r="AP254" s="9">
        <v>55.961774382476975</v>
      </c>
      <c r="AQ254" s="9">
        <v>71.431002335989888</v>
      </c>
      <c r="AR254" s="9">
        <v>73.628874962452571</v>
      </c>
      <c r="AS254" s="9">
        <v>82.880552959129062</v>
      </c>
      <c r="AT254" s="9">
        <v>82.676128280896094</v>
      </c>
      <c r="AU254" s="9">
        <v>87.682724546539461</v>
      </c>
      <c r="AV254" s="9">
        <v>78.528972155659858</v>
      </c>
      <c r="AW254" s="9">
        <v>78.031662861470323</v>
      </c>
      <c r="AX254" s="9">
        <v>75.32398820498841</v>
      </c>
      <c r="AY254" s="9">
        <v>79.564499275587067</v>
      </c>
      <c r="AZ254" s="9">
        <v>71.649718066688806</v>
      </c>
      <c r="BA254" s="9">
        <v>64.45617003417658</v>
      </c>
      <c r="BB254" s="9">
        <v>63.597795441665689</v>
      </c>
      <c r="BC254" s="9">
        <v>60.822952723973515</v>
      </c>
      <c r="BD254" s="9">
        <v>61.439217155646816</v>
      </c>
      <c r="BE254" s="9">
        <v>57.504469119778676</v>
      </c>
      <c r="BF254" s="9">
        <v>53.666207171381608</v>
      </c>
      <c r="BG254" s="9" t="s">
        <v>0</v>
      </c>
      <c r="BH254" s="9" t="s">
        <v>0</v>
      </c>
    </row>
    <row r="255" spans="3:60" x14ac:dyDescent="0.2">
      <c r="C255" s="9" t="s">
        <v>484</v>
      </c>
      <c r="D255" s="9" t="s">
        <v>0</v>
      </c>
      <c r="E255" s="9" t="s">
        <v>0</v>
      </c>
      <c r="F255" s="9" t="s">
        <v>0</v>
      </c>
      <c r="G255" s="9" t="s">
        <v>0</v>
      </c>
      <c r="H255" s="9" t="s">
        <v>0</v>
      </c>
      <c r="I255" s="9" t="s">
        <v>0</v>
      </c>
      <c r="J255" s="9" t="s">
        <v>0</v>
      </c>
      <c r="K255" s="9" t="s">
        <v>0</v>
      </c>
      <c r="L255" s="9" t="s">
        <v>0</v>
      </c>
      <c r="M255" s="9" t="s">
        <v>0</v>
      </c>
      <c r="N255" s="9" t="s">
        <v>0</v>
      </c>
      <c r="O255" s="9" t="s">
        <v>0</v>
      </c>
      <c r="P255" s="9" t="s">
        <v>0</v>
      </c>
      <c r="Q255" s="9" t="s">
        <v>0</v>
      </c>
      <c r="R255" s="9" t="s">
        <v>0</v>
      </c>
      <c r="S255" s="9" t="s">
        <v>0</v>
      </c>
      <c r="T255" s="9" t="s">
        <v>0</v>
      </c>
      <c r="U255" s="9" t="s">
        <v>0</v>
      </c>
      <c r="V255" s="9" t="s">
        <v>0</v>
      </c>
      <c r="W255" s="9" t="s">
        <v>0</v>
      </c>
      <c r="X255" s="9" t="s">
        <v>0</v>
      </c>
      <c r="Y255" s="9" t="s">
        <v>0</v>
      </c>
      <c r="Z255" s="9" t="s">
        <v>0</v>
      </c>
      <c r="AA255" s="9" t="s">
        <v>0</v>
      </c>
      <c r="AB255" s="9" t="s">
        <v>0</v>
      </c>
      <c r="AC255" s="9" t="s">
        <v>0</v>
      </c>
      <c r="AD255" s="9" t="s">
        <v>0</v>
      </c>
      <c r="AE255" s="9" t="s">
        <v>0</v>
      </c>
      <c r="AF255" s="9" t="s">
        <v>0</v>
      </c>
      <c r="AG255" s="9" t="s">
        <v>0</v>
      </c>
      <c r="AH255" s="9" t="s">
        <v>0</v>
      </c>
      <c r="AI255" s="9" t="s">
        <v>0</v>
      </c>
      <c r="AJ255" s="9" t="s">
        <v>0</v>
      </c>
      <c r="AK255" s="9" t="s">
        <v>0</v>
      </c>
      <c r="AL255" s="9" t="s">
        <v>0</v>
      </c>
      <c r="AM255" s="9" t="s">
        <v>0</v>
      </c>
      <c r="AN255" s="9" t="s">
        <v>0</v>
      </c>
      <c r="AO255" s="9">
        <v>0</v>
      </c>
      <c r="AP255" s="9">
        <v>7.257979644592865</v>
      </c>
      <c r="AQ255" s="9">
        <v>4.925189047797863</v>
      </c>
      <c r="AR255" s="9">
        <v>5.8724650992358587</v>
      </c>
      <c r="AS255" s="9">
        <v>2.4998651711110411</v>
      </c>
      <c r="AT255" s="9">
        <v>2.7362311417849922E-2</v>
      </c>
      <c r="AU255" s="9">
        <v>8.9278259611197744E-2</v>
      </c>
      <c r="AV255" s="9">
        <v>0.95698742525291547</v>
      </c>
      <c r="AW255" s="9">
        <v>2.4674628609377698</v>
      </c>
      <c r="AX255" s="9">
        <v>2.4110514647971786</v>
      </c>
      <c r="AY255" s="9">
        <v>0.87166430380812732</v>
      </c>
      <c r="AZ255" s="9">
        <v>2.6825961226085355</v>
      </c>
      <c r="BA255" s="9">
        <v>3.9904647963274735</v>
      </c>
      <c r="BB255" s="9">
        <v>8.1326102369556139</v>
      </c>
      <c r="BC255" s="9">
        <v>10.770766337418079</v>
      </c>
      <c r="BD255" s="9">
        <v>12.660303455993761</v>
      </c>
      <c r="BE255" s="9">
        <v>12.137243113093845</v>
      </c>
      <c r="BF255" s="9">
        <v>8.7478000100674542</v>
      </c>
      <c r="BG255" s="9" t="s">
        <v>0</v>
      </c>
      <c r="BH255" s="9" t="s">
        <v>0</v>
      </c>
    </row>
    <row r="256" spans="3:60" x14ac:dyDescent="0.2">
      <c r="C256" s="9" t="s">
        <v>485</v>
      </c>
      <c r="D256" s="9" t="s">
        <v>0</v>
      </c>
      <c r="E256" s="9" t="s">
        <v>0</v>
      </c>
      <c r="F256" s="9" t="s">
        <v>0</v>
      </c>
      <c r="G256" s="9" t="s">
        <v>0</v>
      </c>
      <c r="H256" s="9" t="s">
        <v>0</v>
      </c>
      <c r="I256" s="9" t="s">
        <v>0</v>
      </c>
      <c r="J256" s="9" t="s">
        <v>0</v>
      </c>
      <c r="K256" s="9" t="s">
        <v>0</v>
      </c>
      <c r="L256" s="9" t="s">
        <v>0</v>
      </c>
      <c r="M256" s="9" t="s">
        <v>0</v>
      </c>
      <c r="N256" s="9" t="s">
        <v>0</v>
      </c>
      <c r="O256" s="9" t="s">
        <v>0</v>
      </c>
      <c r="P256" s="9" t="s">
        <v>0</v>
      </c>
      <c r="Q256" s="9" t="s">
        <v>0</v>
      </c>
      <c r="R256" s="9" t="s">
        <v>0</v>
      </c>
      <c r="S256" s="9" t="s">
        <v>0</v>
      </c>
      <c r="T256" s="9" t="s">
        <v>0</v>
      </c>
      <c r="U256" s="9" t="s">
        <v>0</v>
      </c>
      <c r="V256" s="9" t="s">
        <v>0</v>
      </c>
      <c r="W256" s="9" t="s">
        <v>0</v>
      </c>
      <c r="X256" s="9" t="s">
        <v>0</v>
      </c>
      <c r="Y256" s="9" t="s">
        <v>0</v>
      </c>
      <c r="Z256" s="9" t="s">
        <v>0</v>
      </c>
      <c r="AA256" s="9" t="s">
        <v>0</v>
      </c>
      <c r="AB256" s="9" t="s">
        <v>0</v>
      </c>
      <c r="AC256" s="9" t="s">
        <v>0</v>
      </c>
      <c r="AD256" s="9" t="s">
        <v>0</v>
      </c>
      <c r="AE256" s="9" t="s">
        <v>0</v>
      </c>
      <c r="AF256" s="9" t="s">
        <v>0</v>
      </c>
      <c r="AG256" s="9" t="s">
        <v>0</v>
      </c>
      <c r="AH256" s="9" t="s">
        <v>0</v>
      </c>
      <c r="AI256" s="9" t="s">
        <v>0</v>
      </c>
      <c r="AJ256" s="9" t="s">
        <v>0</v>
      </c>
      <c r="AK256" s="9" t="s">
        <v>0</v>
      </c>
      <c r="AL256" s="9" t="s">
        <v>0</v>
      </c>
      <c r="AM256" s="9" t="s">
        <v>0</v>
      </c>
      <c r="AN256" s="9" t="s">
        <v>0</v>
      </c>
      <c r="AO256" s="9">
        <v>28.262812154974643</v>
      </c>
      <c r="AP256" s="9">
        <v>24.165070892316184</v>
      </c>
      <c r="AQ256" s="9">
        <v>19.111892667522902</v>
      </c>
      <c r="AR256" s="9">
        <v>16.84112581716472</v>
      </c>
      <c r="AS256" s="9">
        <v>12.891230192051015</v>
      </c>
      <c r="AT256" s="9">
        <v>12.854864225048836</v>
      </c>
      <c r="AU256" s="9">
        <v>10.910443849645464</v>
      </c>
      <c r="AV256" s="9">
        <v>13.05579070428049</v>
      </c>
      <c r="AW256" s="9">
        <v>14.069361550158929</v>
      </c>
      <c r="AX256" s="9">
        <v>17.802751583043779</v>
      </c>
      <c r="AY256" s="9">
        <v>14.673045141425357</v>
      </c>
      <c r="AZ256" s="9">
        <v>16.006411281266267</v>
      </c>
      <c r="BA256" s="9">
        <v>17.292446060157864</v>
      </c>
      <c r="BB256" s="9">
        <v>15.924207606367721</v>
      </c>
      <c r="BC256" s="9">
        <v>16.726618654457756</v>
      </c>
      <c r="BD256" s="9">
        <v>14.908295291329184</v>
      </c>
      <c r="BE256" s="9">
        <v>14.434043734834487</v>
      </c>
      <c r="BF256" s="9">
        <v>16.096177724084701</v>
      </c>
      <c r="BG256" s="9" t="s">
        <v>0</v>
      </c>
      <c r="BH256" s="9" t="s">
        <v>0</v>
      </c>
    </row>
    <row r="257" spans="3:60" x14ac:dyDescent="0.2">
      <c r="C257" s="9" t="s">
        <v>273</v>
      </c>
      <c r="D257" s="9">
        <v>1773.8268646963529</v>
      </c>
      <c r="E257" s="9">
        <v>1993.9102695000702</v>
      </c>
      <c r="F257" s="9">
        <v>2217.1701358164187</v>
      </c>
      <c r="G257" s="9">
        <v>2432.2619582431444</v>
      </c>
      <c r="H257" s="9">
        <v>2788.0256476578134</v>
      </c>
      <c r="I257" s="9">
        <v>3230.461358345699</v>
      </c>
      <c r="J257" s="9">
        <v>3476.8640156826441</v>
      </c>
      <c r="K257" s="9">
        <v>4125.7697246915432</v>
      </c>
      <c r="L257" s="9">
        <v>4150.2738563604107</v>
      </c>
      <c r="M257" s="9">
        <v>4585.902863806944</v>
      </c>
      <c r="N257" s="9">
        <v>4753.8015437602953</v>
      </c>
      <c r="O257" s="9">
        <v>5125.901320954209</v>
      </c>
      <c r="P257" s="9">
        <v>5409.5139560105454</v>
      </c>
      <c r="Q257" s="9">
        <v>5512.9758452790975</v>
      </c>
      <c r="R257" s="9">
        <v>5791.1431177423528</v>
      </c>
      <c r="S257" s="9">
        <v>5854.2185677788821</v>
      </c>
      <c r="T257" s="9">
        <v>5949.058632941721</v>
      </c>
      <c r="U257" s="9">
        <v>6014.4029840587009</v>
      </c>
      <c r="V257" s="9">
        <v>6035.2768739988469</v>
      </c>
      <c r="W257" s="9">
        <v>6158.251312559275</v>
      </c>
      <c r="X257" s="9">
        <v>6131.9320600260471</v>
      </c>
      <c r="Y257" s="9">
        <v>6147.8143675892015</v>
      </c>
      <c r="Z257" s="9">
        <v>6307.545003652931</v>
      </c>
      <c r="AA257" s="9">
        <v>5945.8821714290898</v>
      </c>
      <c r="AB257" s="9">
        <v>5894.7565696030788</v>
      </c>
      <c r="AC257" s="9">
        <v>5837.5866152987464</v>
      </c>
      <c r="AD257" s="9">
        <v>5989.445072173743</v>
      </c>
      <c r="AE257" s="9">
        <v>6055.6969837229035</v>
      </c>
      <c r="AF257" s="9">
        <v>6153.7135103983737</v>
      </c>
      <c r="AG257" s="9">
        <v>6595.2461984562397</v>
      </c>
      <c r="AH257" s="9">
        <v>6481.7149261926479</v>
      </c>
      <c r="AI257" s="9">
        <v>6928.8540000000003</v>
      </c>
      <c r="AJ257" s="9">
        <v>7149.4769999999999</v>
      </c>
      <c r="AK257" s="9">
        <v>7403.9049999999997</v>
      </c>
      <c r="AL257" s="9">
        <v>7551.5159999999996</v>
      </c>
      <c r="AM257" s="9">
        <v>7693.366</v>
      </c>
      <c r="AN257" s="9">
        <v>8145.3980000000001</v>
      </c>
      <c r="AO257" s="9">
        <v>8387.5149999999994</v>
      </c>
      <c r="AP257" s="9">
        <v>8488.3259999999991</v>
      </c>
      <c r="AQ257" s="9">
        <v>8732.6149999999998</v>
      </c>
      <c r="AR257" s="9">
        <v>8471.648000000001</v>
      </c>
      <c r="AS257" s="9">
        <v>8156.41</v>
      </c>
      <c r="AT257" s="9">
        <v>8066.75</v>
      </c>
      <c r="AU257" s="9">
        <v>7702.0869999999995</v>
      </c>
      <c r="AV257" s="9">
        <v>7787.7510000000002</v>
      </c>
      <c r="AW257" s="9">
        <v>7815.8430000000008</v>
      </c>
      <c r="AX257" s="9">
        <v>8233.9290000000001</v>
      </c>
      <c r="AY257" s="9">
        <v>8686.2380000000012</v>
      </c>
      <c r="AZ257" s="9">
        <v>10701.014999999999</v>
      </c>
      <c r="BA257" s="9">
        <v>10685.869580879216</v>
      </c>
      <c r="BB257" s="9">
        <v>11086.447961620146</v>
      </c>
      <c r="BC257" s="9">
        <v>11268.651357758816</v>
      </c>
      <c r="BD257" s="9">
        <v>11378.674183590769</v>
      </c>
      <c r="BE257" s="9" t="s">
        <v>0</v>
      </c>
      <c r="BF257" s="9" t="s">
        <v>0</v>
      </c>
      <c r="BG257" s="9" t="s">
        <v>0</v>
      </c>
      <c r="BH257" s="9" t="s">
        <v>0</v>
      </c>
    </row>
    <row r="258" spans="3:60" x14ac:dyDescent="0.2">
      <c r="C258" s="9" t="s">
        <v>274</v>
      </c>
      <c r="D258" s="9">
        <v>7637.4538861283236</v>
      </c>
      <c r="E258" s="9">
        <v>7739.1625807428791</v>
      </c>
      <c r="F258" s="9">
        <v>7739.6558531196015</v>
      </c>
      <c r="G258" s="9">
        <v>7684.4007110366992</v>
      </c>
      <c r="H258" s="9">
        <v>7666.133751706463</v>
      </c>
      <c r="I258" s="9">
        <v>7930.9672297012039</v>
      </c>
      <c r="J258" s="9">
        <v>7874.4463407743915</v>
      </c>
      <c r="K258" s="9">
        <v>8740.9694448152877</v>
      </c>
      <c r="L258" s="9">
        <v>8318.7176665109255</v>
      </c>
      <c r="M258" s="9">
        <v>8671.587614109003</v>
      </c>
      <c r="N258" s="9">
        <v>8488.2634859353857</v>
      </c>
      <c r="O258" s="9">
        <v>8843.1643468600996</v>
      </c>
      <c r="P258" s="9">
        <v>9031.2581582447092</v>
      </c>
      <c r="Q258" s="9">
        <v>9076.9124352443014</v>
      </c>
      <c r="R258" s="9">
        <v>9366.3110434588925</v>
      </c>
      <c r="S258" s="9">
        <v>9402.508624525919</v>
      </c>
      <c r="T258" s="9">
        <v>9759.7875727883256</v>
      </c>
      <c r="U258" s="9">
        <v>9926.5481899587048</v>
      </c>
      <c r="V258" s="9">
        <v>9881.9442143889137</v>
      </c>
      <c r="W258" s="9">
        <v>10003.271939780403</v>
      </c>
      <c r="X258" s="9">
        <v>9746.1054445881255</v>
      </c>
      <c r="Y258" s="9">
        <v>9486.7464242114165</v>
      </c>
      <c r="Z258" s="9">
        <v>9409.9038764499019</v>
      </c>
      <c r="AA258" s="9">
        <v>8756.52279312272</v>
      </c>
      <c r="AB258" s="9">
        <v>8561.3707387784507</v>
      </c>
      <c r="AC258" s="9">
        <v>8271.5500310189818</v>
      </c>
      <c r="AD258" s="9">
        <v>8402.6984107142307</v>
      </c>
      <c r="AE258" s="9">
        <v>8337.236888168025</v>
      </c>
      <c r="AF258" s="9">
        <v>8241.4222264015989</v>
      </c>
      <c r="AG258" s="9">
        <v>8631.6322534113115</v>
      </c>
      <c r="AH258" s="9">
        <v>8235.9673923920891</v>
      </c>
      <c r="AI258" s="9">
        <v>8465.502906794567</v>
      </c>
      <c r="AJ258" s="9">
        <v>8419.3297794725822</v>
      </c>
      <c r="AK258" s="9">
        <v>8403.8052554607966</v>
      </c>
      <c r="AL258" s="9">
        <v>8362.2938327151132</v>
      </c>
      <c r="AM258" s="9">
        <v>8385.2103671117638</v>
      </c>
      <c r="AN258" s="9">
        <v>8746.6920745769203</v>
      </c>
      <c r="AO258" s="9">
        <v>8838.7460159841285</v>
      </c>
      <c r="AP258" s="9">
        <v>8726.8101853272237</v>
      </c>
      <c r="AQ258" s="9">
        <v>8845.2833685489913</v>
      </c>
      <c r="AR258" s="9">
        <v>8471.648000000001</v>
      </c>
      <c r="AS258" s="9">
        <v>8056.5475801224356</v>
      </c>
      <c r="AT258" s="9">
        <v>7827.3567639168241</v>
      </c>
      <c r="AU258" s="9">
        <v>7359.3427198277932</v>
      </c>
      <c r="AV258" s="9">
        <v>7373.6169802218865</v>
      </c>
      <c r="AW258" s="9">
        <v>7392.8235230868022</v>
      </c>
      <c r="AX258" s="9">
        <v>7720.589830947757</v>
      </c>
      <c r="AY258" s="9">
        <v>8024.2792721350006</v>
      </c>
      <c r="AZ258" s="9">
        <v>9698.8589849898235</v>
      </c>
      <c r="BA258" s="9">
        <v>9460.3658179515314</v>
      </c>
      <c r="BB258" s="9">
        <v>9619.0984213052507</v>
      </c>
      <c r="BC258" s="9">
        <v>9586.31938734902</v>
      </c>
      <c r="BD258" s="9">
        <v>9483.008239737037</v>
      </c>
      <c r="BE258" s="9">
        <v>9517.9606996576258</v>
      </c>
      <c r="BF258" s="9">
        <v>9519.2014920451202</v>
      </c>
      <c r="BG258" s="9" t="s">
        <v>0</v>
      </c>
      <c r="BH258" s="9" t="s">
        <v>0</v>
      </c>
    </row>
    <row r="259" spans="3:60" x14ac:dyDescent="0.2">
      <c r="C259" s="9" t="s">
        <v>275</v>
      </c>
      <c r="D259" s="9">
        <v>1079.8342541436464</v>
      </c>
      <c r="E259" s="9">
        <v>1254.5575500438267</v>
      </c>
      <c r="F259" s="9">
        <v>1522.3555070883317</v>
      </c>
      <c r="G259" s="9">
        <v>1917.332904079698</v>
      </c>
      <c r="H259" s="9">
        <v>2285.3912021366027</v>
      </c>
      <c r="I259" s="9">
        <v>2814.9577499317916</v>
      </c>
      <c r="J259" s="9">
        <v>2897.9477597827486</v>
      </c>
      <c r="K259" s="9">
        <v>3704.5940715086076</v>
      </c>
      <c r="L259" s="9">
        <v>4227.2529788591137</v>
      </c>
      <c r="M259" s="9">
        <v>5037.911455191701</v>
      </c>
      <c r="N259" s="9">
        <v>5269.2996398607729</v>
      </c>
      <c r="O259" s="9">
        <v>4527.0920166720098</v>
      </c>
      <c r="P259" s="9">
        <v>4464.4428715344484</v>
      </c>
      <c r="Q259" s="9">
        <v>4256.6386254305162</v>
      </c>
      <c r="R259" s="9">
        <v>3977.3364748120725</v>
      </c>
      <c r="S259" s="9">
        <v>3884.2054555308005</v>
      </c>
      <c r="T259" s="9">
        <v>5350.976726720598</v>
      </c>
      <c r="U259" s="9">
        <v>6542.9234338747101</v>
      </c>
      <c r="V259" s="9">
        <v>6728.7260953151872</v>
      </c>
      <c r="W259" s="9">
        <v>6399.3021172254448</v>
      </c>
      <c r="X259" s="9">
        <v>7421.0555219946182</v>
      </c>
      <c r="Y259" s="9">
        <v>7246.0822591859651</v>
      </c>
      <c r="Z259" s="9">
        <v>7904.4640318453239</v>
      </c>
      <c r="AA259" s="9">
        <v>7054.8645883809832</v>
      </c>
      <c r="AB259" s="9">
        <v>7137.5461538461541</v>
      </c>
      <c r="AC259" s="9">
        <v>8011.6759045898998</v>
      </c>
      <c r="AD259" s="9">
        <v>7829.052731478736</v>
      </c>
      <c r="AE259" s="9">
        <v>6839.0303899964119</v>
      </c>
      <c r="AF259" s="9">
        <v>6836.2151535010335</v>
      </c>
      <c r="AG259" s="9">
        <v>7026.4600518375082</v>
      </c>
      <c r="AH259" s="9">
        <v>5971.7292483809179</v>
      </c>
      <c r="AI259" s="9">
        <v>6200.2612952009376</v>
      </c>
      <c r="AJ259" s="9">
        <v>6728.6028892757995</v>
      </c>
      <c r="AK259" s="9">
        <v>8356.2689750911359</v>
      </c>
      <c r="AL259" s="9">
        <v>9376.455542173162</v>
      </c>
      <c r="AM259" s="9">
        <v>9567.4352086753224</v>
      </c>
      <c r="AN259" s="9">
        <v>10218.277843289761</v>
      </c>
      <c r="AO259" s="9">
        <v>11479.682196430527</v>
      </c>
      <c r="AP259" s="9">
        <v>12434.010576120232</v>
      </c>
      <c r="AQ259" s="9">
        <v>12131.159269292211</v>
      </c>
      <c r="AR259" s="9">
        <v>11219.982782597181</v>
      </c>
      <c r="AS259" s="9">
        <v>11338.583443386389</v>
      </c>
      <c r="AT259" s="9">
        <v>10364.576641397918</v>
      </c>
      <c r="AU259" s="9">
        <v>10226.373369184887</v>
      </c>
      <c r="AV259" s="9">
        <v>10332.272017878289</v>
      </c>
      <c r="AW259" s="9">
        <v>8668.2918181980076</v>
      </c>
      <c r="AX259" s="9">
        <v>9107.9746189377383</v>
      </c>
      <c r="AY259" s="9">
        <v>9788.4417888833559</v>
      </c>
      <c r="AZ259" s="9">
        <v>12816.574743133784</v>
      </c>
      <c r="BA259" s="9">
        <v>12505.25685082055</v>
      </c>
      <c r="BB259" s="9">
        <v>13148.56696923327</v>
      </c>
      <c r="BC259" s="9">
        <v>13442.559162882793</v>
      </c>
      <c r="BD259" s="9">
        <v>13690.399418869665</v>
      </c>
      <c r="BE259" s="9" t="s">
        <v>0</v>
      </c>
      <c r="BF259" s="9" t="s">
        <v>0</v>
      </c>
      <c r="BG259" s="9" t="s">
        <v>0</v>
      </c>
      <c r="BH259" s="9" t="s">
        <v>0</v>
      </c>
    </row>
    <row r="260" spans="3:60" x14ac:dyDescent="0.2">
      <c r="C260" s="9" t="s">
        <v>276</v>
      </c>
      <c r="D260" s="9">
        <v>10115.163083409474</v>
      </c>
      <c r="E260" s="9">
        <v>10249.867665376967</v>
      </c>
      <c r="F260" s="9">
        <v>10250.520963008545</v>
      </c>
      <c r="G260" s="9">
        <v>10177.340190764451</v>
      </c>
      <c r="H260" s="9">
        <v>10153.147144833405</v>
      </c>
      <c r="I260" s="9">
        <v>10503.896734919812</v>
      </c>
      <c r="J260" s="9">
        <v>10429.039587807949</v>
      </c>
      <c r="K260" s="9">
        <v>11576.676305960251</v>
      </c>
      <c r="L260" s="9">
        <v>11017.439462963943</v>
      </c>
      <c r="M260" s="9">
        <v>11484.785926904182</v>
      </c>
      <c r="N260" s="9">
        <v>11241.988591398431</v>
      </c>
      <c r="O260" s="9">
        <v>11712.024828633997</v>
      </c>
      <c r="P260" s="9">
        <v>11961.139206999151</v>
      </c>
      <c r="Q260" s="9">
        <v>12021.604443737901</v>
      </c>
      <c r="R260" s="9">
        <v>12404.888475543199</v>
      </c>
      <c r="S260" s="9">
        <v>12452.829116649122</v>
      </c>
      <c r="T260" s="9">
        <v>12926.014929856732</v>
      </c>
      <c r="U260" s="9">
        <v>13146.87529297226</v>
      </c>
      <c r="V260" s="9">
        <v>13087.801091833539</v>
      </c>
      <c r="W260" s="9">
        <v>13248.489424250583</v>
      </c>
      <c r="X260" s="9">
        <v>12907.89410580508</v>
      </c>
      <c r="Y260" s="9">
        <v>12564.39497279838</v>
      </c>
      <c r="Z260" s="9">
        <v>12462.623503675124</v>
      </c>
      <c r="AA260" s="9">
        <v>11597.275403115978</v>
      </c>
      <c r="AB260" s="9">
        <v>11338.812977655058</v>
      </c>
      <c r="AC260" s="9">
        <v>10954.969910627087</v>
      </c>
      <c r="AD260" s="9">
        <v>11128.664870822106</v>
      </c>
      <c r="AE260" s="9">
        <v>11041.966609056388</v>
      </c>
      <c r="AF260" s="9">
        <v>10915.068176149392</v>
      </c>
      <c r="AG260" s="9">
        <v>11431.868423827973</v>
      </c>
      <c r="AH260" s="9">
        <v>10907.843708882974</v>
      </c>
      <c r="AI260" s="9">
        <v>11211.84412528252</v>
      </c>
      <c r="AJ260" s="9">
        <v>11150.691715081892</v>
      </c>
      <c r="AK260" s="9">
        <v>11130.130793273023</v>
      </c>
      <c r="AL260" s="9">
        <v>11075.152417343372</v>
      </c>
      <c r="AM260" s="9">
        <v>11105.503433033262</v>
      </c>
      <c r="AN260" s="9">
        <v>11584.255446098829</v>
      </c>
      <c r="AO260" s="9">
        <v>11706.173122288761</v>
      </c>
      <c r="AP260" s="9">
        <v>11557.923561786933</v>
      </c>
      <c r="AQ260" s="9">
        <v>11714.831294018928</v>
      </c>
      <c r="AR260" s="9">
        <v>11219.982782597181</v>
      </c>
      <c r="AS260" s="9">
        <v>10670.217310274069</v>
      </c>
      <c r="AT260" s="9">
        <v>10366.6734175443</v>
      </c>
      <c r="AU260" s="9">
        <v>9746.8283157774895</v>
      </c>
      <c r="AV260" s="9">
        <v>9765.7333689449533</v>
      </c>
      <c r="AW260" s="9">
        <v>9791.1708139683487</v>
      </c>
      <c r="AX260" s="9">
        <v>10225.269625783401</v>
      </c>
      <c r="AY260" s="9">
        <v>10627.480659737766</v>
      </c>
      <c r="AZ260" s="9">
        <v>12845.320157591979</v>
      </c>
      <c r="BA260" s="9">
        <v>12529.456086287704</v>
      </c>
      <c r="BB260" s="9">
        <v>12739.684022654461</v>
      </c>
      <c r="BC260" s="9">
        <v>12696.270958676936</v>
      </c>
      <c r="BD260" s="9">
        <v>12559.444062958793</v>
      </c>
      <c r="BE260" s="9">
        <v>12605.735646192472</v>
      </c>
      <c r="BF260" s="9">
        <v>12607.378970988835</v>
      </c>
      <c r="BG260" s="9" t="s">
        <v>0</v>
      </c>
      <c r="BH260" s="9" t="s">
        <v>0</v>
      </c>
    </row>
    <row r="261" spans="3:60" x14ac:dyDescent="0.2">
      <c r="C261" s="9" t="s">
        <v>278</v>
      </c>
      <c r="D261" s="9">
        <v>3.1521140394250859</v>
      </c>
      <c r="E261" s="9">
        <v>3.0647807672737977</v>
      </c>
      <c r="F261" s="9">
        <v>2.9667401993719262</v>
      </c>
      <c r="G261" s="9">
        <v>2.8136440781611971</v>
      </c>
      <c r="H261" s="9">
        <v>2.6998956539169532</v>
      </c>
      <c r="I261" s="9">
        <v>2.7956859118344215</v>
      </c>
      <c r="J261" s="9">
        <v>2.6406046009049233</v>
      </c>
      <c r="K261" s="9">
        <v>2.8647798329700054</v>
      </c>
      <c r="L261" s="9">
        <v>2.6603062043412455</v>
      </c>
      <c r="M261" s="9">
        <v>2.7231013399132054</v>
      </c>
      <c r="N261" s="9">
        <v>2.6214401761725306</v>
      </c>
      <c r="O261" s="9">
        <v>2.7451424390993813</v>
      </c>
      <c r="P261" s="9">
        <v>2.8399595238054811</v>
      </c>
      <c r="Q261" s="9">
        <v>2.8050179240266941</v>
      </c>
      <c r="R261" s="9">
        <v>2.806889890784197</v>
      </c>
      <c r="S261" s="9">
        <v>2.7448342415932174</v>
      </c>
      <c r="T261" s="9">
        <v>2.7627816658969762</v>
      </c>
      <c r="U261" s="9">
        <v>2.75894207391653</v>
      </c>
      <c r="V261" s="9">
        <v>2.6670593876952355</v>
      </c>
      <c r="W261" s="9">
        <v>2.5840545876617242</v>
      </c>
      <c r="X261" s="9">
        <v>2.4166446454970201</v>
      </c>
      <c r="Y261" s="9">
        <v>2.2960539746214703</v>
      </c>
      <c r="Z261" s="9">
        <v>2.2418121972621807</v>
      </c>
      <c r="AA261" s="9">
        <v>2.0601164237350424</v>
      </c>
      <c r="AB261" s="9">
        <v>1.9553819719311452</v>
      </c>
      <c r="AC261" s="9">
        <v>1.8296630498913082</v>
      </c>
      <c r="AD261" s="9">
        <v>1.7994708923175857</v>
      </c>
      <c r="AE261" s="9">
        <v>1.708540388381844</v>
      </c>
      <c r="AF261" s="9">
        <v>1.6152283087270698</v>
      </c>
      <c r="AG261" s="9">
        <v>1.6122369972860553</v>
      </c>
      <c r="AH261" s="9">
        <v>1.4752142691294376</v>
      </c>
      <c r="AI261" s="9">
        <v>1.4817781341239125</v>
      </c>
      <c r="AJ261" s="9">
        <v>1.4704922479874381</v>
      </c>
      <c r="AK261" s="9">
        <v>1.4646997493878886</v>
      </c>
      <c r="AL261" s="9">
        <v>1.4321291496997819</v>
      </c>
      <c r="AM261" s="9">
        <v>1.4071296689999031</v>
      </c>
      <c r="AN261" s="9">
        <v>1.4166354682509585</v>
      </c>
      <c r="AO261" s="9">
        <v>1.3795542545481392</v>
      </c>
      <c r="AP261" s="9">
        <v>1.3330645260572704</v>
      </c>
      <c r="AQ261" s="9">
        <v>1.402678715939613</v>
      </c>
      <c r="AR261" s="9">
        <v>1.3261649822794956</v>
      </c>
      <c r="AS261" s="9">
        <v>1.2420490985719119</v>
      </c>
      <c r="AT261" s="9">
        <v>1.2192872186537878</v>
      </c>
      <c r="AU261" s="9">
        <v>1.14734550603251</v>
      </c>
      <c r="AV261" s="9">
        <v>1.1333565191590513</v>
      </c>
      <c r="AW261" s="9">
        <v>1.1144627954406972</v>
      </c>
      <c r="AX261" s="9">
        <v>1.1394686334064323</v>
      </c>
      <c r="AY261" s="9">
        <v>1.1502273331562018</v>
      </c>
      <c r="AZ261" s="9">
        <v>1.3541354568836037</v>
      </c>
      <c r="BA261" s="9">
        <v>1.2892370560524666</v>
      </c>
      <c r="BB261" s="9">
        <v>1.2839934060817026</v>
      </c>
      <c r="BC261" s="9">
        <v>1.253492823740469</v>
      </c>
      <c r="BD261" s="9">
        <v>1.2161369653545779</v>
      </c>
      <c r="BE261" s="9">
        <v>1.1985059740284596</v>
      </c>
      <c r="BF261" s="9">
        <v>1.1783442398165642</v>
      </c>
      <c r="BG261" s="9" t="s">
        <v>0</v>
      </c>
      <c r="BH261" s="9" t="s">
        <v>0</v>
      </c>
    </row>
    <row r="262" spans="3:60" x14ac:dyDescent="0.2">
      <c r="C262" s="9" t="s">
        <v>277</v>
      </c>
      <c r="D262" s="9">
        <v>-2.6008003230000001</v>
      </c>
      <c r="E262" s="9">
        <v>1.3317094431075427</v>
      </c>
      <c r="F262" s="9">
        <v>6.3737177191436345E-3</v>
      </c>
      <c r="G262" s="9">
        <v>-0.71392246802073345</v>
      </c>
      <c r="H262" s="9">
        <v>-0.23771482015507717</v>
      </c>
      <c r="I262" s="9">
        <v>3.4545898437499778</v>
      </c>
      <c r="J262" s="9">
        <v>-0.71266072964144556</v>
      </c>
      <c r="K262" s="9">
        <v>11.004241651301673</v>
      </c>
      <c r="L262" s="9">
        <v>-4.830720218966345</v>
      </c>
      <c r="M262" s="9">
        <v>4.2418791182040394</v>
      </c>
      <c r="N262" s="9">
        <v>-2.1140780250590074</v>
      </c>
      <c r="O262" s="9">
        <v>4.1810773371110166</v>
      </c>
      <c r="P262" s="9">
        <v>2.1269966723098888</v>
      </c>
      <c r="Q262" s="9">
        <v>0.50551402916008126</v>
      </c>
      <c r="R262" s="9">
        <v>3.1882934894347903</v>
      </c>
      <c r="S262" s="9">
        <v>0.38646571632174886</v>
      </c>
      <c r="T262" s="9">
        <v>3.7998257968141047</v>
      </c>
      <c r="U262" s="9">
        <v>1.7086500697549134</v>
      </c>
      <c r="V262" s="9">
        <v>-0.44934024110123705</v>
      </c>
      <c r="W262" s="9">
        <v>1.2277718104786173</v>
      </c>
      <c r="X262" s="9">
        <v>-2.570823793858823</v>
      </c>
      <c r="Y262" s="9">
        <v>-2.661155492840761</v>
      </c>
      <c r="Z262" s="9">
        <v>-0.80999896408533445</v>
      </c>
      <c r="AA262" s="9">
        <v>-6.9435468407110346</v>
      </c>
      <c r="AB262" s="9">
        <v>-2.2286478200860715</v>
      </c>
      <c r="AC262" s="9">
        <v>-3.3852138472024729</v>
      </c>
      <c r="AD262" s="9">
        <v>1.5855357122115166</v>
      </c>
      <c r="AE262" s="9">
        <v>-0.77905357715488677</v>
      </c>
      <c r="AF262" s="9">
        <v>-1.1492376077547162</v>
      </c>
      <c r="AG262" s="9">
        <v>4.734741362475825</v>
      </c>
      <c r="AH262" s="9">
        <v>-4.5838938615909157</v>
      </c>
      <c r="AI262" s="9">
        <v>2.7869891108907252</v>
      </c>
      <c r="AJ262" s="9">
        <v>-0.54542686749212699</v>
      </c>
      <c r="AK262" s="9">
        <v>-0.18439144704411881</v>
      </c>
      <c r="AL262" s="9">
        <v>-0.4939598370477416</v>
      </c>
      <c r="AM262" s="9">
        <v>0.27404603156846452</v>
      </c>
      <c r="AN262" s="9">
        <v>4.3109438122500787</v>
      </c>
      <c r="AO262" s="9">
        <v>1.052442919246821</v>
      </c>
      <c r="AP262" s="9">
        <v>-1.2664220745168819</v>
      </c>
      <c r="AQ262" s="9">
        <v>1.3575771754605448</v>
      </c>
      <c r="AR262" s="9">
        <v>-4.2241198272688347</v>
      </c>
      <c r="AS262" s="9">
        <v>-4.8998780388132879</v>
      </c>
      <c r="AT262" s="9">
        <v>-2.8447770453324694</v>
      </c>
      <c r="AU262" s="9">
        <v>-5.9792093066016854</v>
      </c>
      <c r="AV262" s="9">
        <v>0.19396107692655207</v>
      </c>
      <c r="AW262" s="9">
        <v>0.26047654653655883</v>
      </c>
      <c r="AX262" s="9">
        <v>4.4335740848862937</v>
      </c>
      <c r="AY262" s="9">
        <v>3.9335005205161089</v>
      </c>
      <c r="AZ262" s="9">
        <v>20.868911164021231</v>
      </c>
      <c r="BA262" s="9">
        <v>-2.4589816947270804</v>
      </c>
      <c r="BB262" s="9">
        <v>1.6778696131656501</v>
      </c>
      <c r="BC262" s="9">
        <v>-0.34077033543631341</v>
      </c>
      <c r="BD262" s="9">
        <v>-1.0776935697377477</v>
      </c>
      <c r="BE262" s="9">
        <v>0.36857987504561596</v>
      </c>
      <c r="BF262" s="9">
        <v>1.3036326022430877E-2</v>
      </c>
      <c r="BG262" s="9" t="s">
        <v>0</v>
      </c>
      <c r="BH262" s="9" t="s">
        <v>0</v>
      </c>
    </row>
    <row r="263" spans="3:60" x14ac:dyDescent="0.2">
      <c r="C263" s="9" t="s">
        <v>279</v>
      </c>
      <c r="D263" s="9">
        <v>320900.92417006521</v>
      </c>
      <c r="E263" s="9">
        <v>334440.48510179378</v>
      </c>
      <c r="F263" s="9">
        <v>345514.61449771136</v>
      </c>
      <c r="G263" s="9">
        <v>361713.84539211716</v>
      </c>
      <c r="H263" s="9">
        <v>376057.02020755614</v>
      </c>
      <c r="I263" s="9">
        <v>375718.05510968715</v>
      </c>
      <c r="J263" s="9">
        <v>394948.92890188721</v>
      </c>
      <c r="K263" s="9">
        <v>404103.52560875006</v>
      </c>
      <c r="L263" s="9">
        <v>414141.77980658883</v>
      </c>
      <c r="M263" s="9">
        <v>421753.89356865588</v>
      </c>
      <c r="N263" s="9">
        <v>428847.80257745384</v>
      </c>
      <c r="O263" s="9">
        <v>426645.43237604992</v>
      </c>
      <c r="P263" s="9">
        <v>421172.8761180194</v>
      </c>
      <c r="Q263" s="9">
        <v>428574.95992326835</v>
      </c>
      <c r="R263" s="9">
        <v>441944.24997830909</v>
      </c>
      <c r="S263" s="9">
        <v>453682.3727986202</v>
      </c>
      <c r="T263" s="9">
        <v>467862.33922904357</v>
      </c>
      <c r="U263" s="9">
        <v>476518.71408482536</v>
      </c>
      <c r="V263" s="9">
        <v>490720.27237996692</v>
      </c>
      <c r="W263" s="9">
        <v>512701.60806621972</v>
      </c>
      <c r="X263" s="9">
        <v>534124.62315701251</v>
      </c>
      <c r="Y263" s="9">
        <v>547216.88216714317</v>
      </c>
      <c r="Z263" s="9">
        <v>555917.3742963454</v>
      </c>
      <c r="AA263" s="9">
        <v>562942.71864935814</v>
      </c>
      <c r="AB263" s="9">
        <v>579877.13604911615</v>
      </c>
      <c r="AC263" s="9">
        <v>598742.47945696174</v>
      </c>
      <c r="AD263" s="9">
        <v>618440.94941092411</v>
      </c>
      <c r="AE263" s="9">
        <v>646280.68988841504</v>
      </c>
      <c r="AF263" s="9">
        <v>675760.084018794</v>
      </c>
      <c r="AG263" s="9">
        <v>709068.73140063812</v>
      </c>
      <c r="AH263" s="9">
        <v>739407.41607115662</v>
      </c>
      <c r="AI263" s="9">
        <v>756647.96686390694</v>
      </c>
      <c r="AJ263" s="9">
        <v>758296.53167795204</v>
      </c>
      <c r="AK263" s="9">
        <v>759891.62952505506</v>
      </c>
      <c r="AL263" s="9">
        <v>773334.75264190126</v>
      </c>
      <c r="AM263" s="9">
        <v>789230.9911229671</v>
      </c>
      <c r="AN263" s="9">
        <v>817730.15752607596</v>
      </c>
      <c r="AO263" s="9">
        <v>848547.49885302735</v>
      </c>
      <c r="AP263" s="9">
        <v>867019.06290846621</v>
      </c>
      <c r="AQ263" s="9">
        <v>835175.66502543737</v>
      </c>
      <c r="AR263" s="9">
        <v>846047.28163697768</v>
      </c>
      <c r="AS263" s="9">
        <v>859081.76436362404</v>
      </c>
      <c r="AT263" s="9">
        <v>850224.07017356588</v>
      </c>
      <c r="AU263" s="9">
        <v>849511.17728100589</v>
      </c>
      <c r="AV263" s="9">
        <v>861664.72807613178</v>
      </c>
      <c r="AW263" s="9">
        <v>878555.19753771427</v>
      </c>
      <c r="AX263" s="9">
        <v>897371.75083223125</v>
      </c>
      <c r="AY263" s="9">
        <v>923946.1064254283</v>
      </c>
      <c r="AZ263" s="9">
        <v>948599.35114276479</v>
      </c>
      <c r="BA263" s="9">
        <v>971850.44654641126</v>
      </c>
      <c r="BB263" s="9">
        <v>992192.32453315356</v>
      </c>
      <c r="BC263" s="9">
        <v>1012871.4515325896</v>
      </c>
      <c r="BD263" s="9">
        <v>1032732.6954737332</v>
      </c>
      <c r="BE263" s="9">
        <v>1051787.4686783277</v>
      </c>
      <c r="BF263" s="9">
        <v>1069923.2486553723</v>
      </c>
      <c r="BG263" s="9" t="s">
        <v>0</v>
      </c>
      <c r="BH263" s="9" t="s">
        <v>0</v>
      </c>
    </row>
    <row r="264" spans="3:60" x14ac:dyDescent="0.2">
      <c r="C264" s="9" t="s">
        <v>280</v>
      </c>
      <c r="D264" s="9">
        <v>24623.547560962616</v>
      </c>
      <c r="E264" s="9">
        <v>25347.380902628149</v>
      </c>
      <c r="F264" s="9">
        <v>25919.522622194203</v>
      </c>
      <c r="G264" s="9">
        <v>26916.663308386091</v>
      </c>
      <c r="H264" s="9">
        <v>27767.037589651532</v>
      </c>
      <c r="I264" s="9">
        <v>27504.39474501252</v>
      </c>
      <c r="J264" s="9">
        <v>28674.979696706963</v>
      </c>
      <c r="K264" s="9">
        <v>29163.892652063434</v>
      </c>
      <c r="L264" s="9">
        <v>29710.376385181273</v>
      </c>
      <c r="M264" s="9">
        <v>30051.652248103899</v>
      </c>
      <c r="N264" s="9">
        <v>30310.902260316056</v>
      </c>
      <c r="O264" s="9">
        <v>29945.695374875075</v>
      </c>
      <c r="P264" s="9">
        <v>29427.325503493928</v>
      </c>
      <c r="Q264" s="9">
        <v>29827.798465403073</v>
      </c>
      <c r="R264" s="9">
        <v>30640.977114671816</v>
      </c>
      <c r="S264" s="9">
        <v>31313.686160636382</v>
      </c>
      <c r="T264" s="9">
        <v>32117.27526147545</v>
      </c>
      <c r="U264" s="9">
        <v>32495.126755718346</v>
      </c>
      <c r="V264" s="9">
        <v>33245.920988355087</v>
      </c>
      <c r="W264" s="9">
        <v>34533.925643006784</v>
      </c>
      <c r="X264" s="9">
        <v>35733.807301175657</v>
      </c>
      <c r="Y264" s="9">
        <v>36315.71523595327</v>
      </c>
      <c r="Z264" s="9">
        <v>36616.091655819284</v>
      </c>
      <c r="AA264" s="9">
        <v>36816.919415043791</v>
      </c>
      <c r="AB264" s="9">
        <v>37700.068503141403</v>
      </c>
      <c r="AC264" s="9">
        <v>38728.491556077723</v>
      </c>
      <c r="AD264" s="9">
        <v>39832.600116638161</v>
      </c>
      <c r="AE264" s="9">
        <v>41407.014985162416</v>
      </c>
      <c r="AF264" s="9">
        <v>43033.82054504197</v>
      </c>
      <c r="AG264" s="9">
        <v>44852.219077780894</v>
      </c>
      <c r="AH264" s="9">
        <v>46439.355361836235</v>
      </c>
      <c r="AI264" s="9">
        <v>47163.745363330236</v>
      </c>
      <c r="AJ264" s="9">
        <v>46962.069218923141</v>
      </c>
      <c r="AK264" s="9">
        <v>46840.388924678227</v>
      </c>
      <c r="AL264" s="9">
        <v>47513.808837669036</v>
      </c>
      <c r="AM264" s="9">
        <v>48368.633396026657</v>
      </c>
      <c r="AN264" s="9">
        <v>50041.622760300845</v>
      </c>
      <c r="AO264" s="9">
        <v>51810.202640922413</v>
      </c>
      <c r="AP264" s="9">
        <v>52738.385821682859</v>
      </c>
      <c r="AQ264" s="9">
        <v>50537.072795923843</v>
      </c>
      <c r="AR264" s="9">
        <v>50929.88692734034</v>
      </c>
      <c r="AS264" s="9">
        <v>51463.593384270302</v>
      </c>
      <c r="AT264" s="9">
        <v>50753.585850857562</v>
      </c>
      <c r="AU264" s="9">
        <v>50566.141504821775</v>
      </c>
      <c r="AV264" s="9">
        <v>51097.949835505649</v>
      </c>
      <c r="AW264" s="9">
        <v>51890.331199439737</v>
      </c>
      <c r="AX264" s="9">
        <v>52705.964456256974</v>
      </c>
      <c r="AY264" s="9">
        <v>53946.756958336446</v>
      </c>
      <c r="AZ264" s="9">
        <v>55039.74384279368</v>
      </c>
      <c r="BA264" s="9">
        <v>56040.966943013307</v>
      </c>
      <c r="BB264" s="9">
        <v>56866.377966659369</v>
      </c>
      <c r="BC264" s="9">
        <v>57884.186585782074</v>
      </c>
      <c r="BD264" s="9">
        <v>58849.53588379579</v>
      </c>
      <c r="BE264" s="9">
        <v>59763.52551754452</v>
      </c>
      <c r="BF264" s="9">
        <v>60563.763677126481</v>
      </c>
      <c r="BG264" s="9" t="s">
        <v>0</v>
      </c>
      <c r="BH264" s="9" t="s">
        <v>0</v>
      </c>
    </row>
    <row r="265" spans="3:60" x14ac:dyDescent="0.2">
      <c r="C265" s="9" t="s">
        <v>281</v>
      </c>
      <c r="D265" s="9">
        <v>776.16229967361585</v>
      </c>
      <c r="E265" s="9">
        <v>776.84165491137912</v>
      </c>
      <c r="F265" s="9">
        <v>768.96489711793595</v>
      </c>
      <c r="G265" s="9">
        <v>757.33910321499297</v>
      </c>
      <c r="H265" s="9">
        <v>749.68104110448849</v>
      </c>
      <c r="I265" s="9">
        <v>768.93648902164205</v>
      </c>
      <c r="J265" s="9">
        <v>757.19283317979682</v>
      </c>
      <c r="K265" s="9">
        <v>835.48131520533445</v>
      </c>
      <c r="L265" s="9">
        <v>790.38698630811382</v>
      </c>
      <c r="M265" s="9">
        <v>818.33694503417394</v>
      </c>
      <c r="N265" s="9">
        <v>794.5821696123129</v>
      </c>
      <c r="O265" s="9">
        <v>822.05199241911635</v>
      </c>
      <c r="P265" s="9">
        <v>835.72413323771502</v>
      </c>
      <c r="Q265" s="9">
        <v>836.6750932971155</v>
      </c>
      <c r="R265" s="9">
        <v>860.05848906922256</v>
      </c>
      <c r="S265" s="9">
        <v>859.50878004218396</v>
      </c>
      <c r="T265" s="9">
        <v>887.33019250970881</v>
      </c>
      <c r="U265" s="9">
        <v>896.52172403602094</v>
      </c>
      <c r="V265" s="9">
        <v>886.68845674566501</v>
      </c>
      <c r="W265" s="9">
        <v>892.37548987780542</v>
      </c>
      <c r="X265" s="9">
        <v>863.55914077608452</v>
      </c>
      <c r="Y265" s="9">
        <v>833.82842308732006</v>
      </c>
      <c r="Z265" s="9">
        <v>820.86400890085622</v>
      </c>
      <c r="AA265" s="9">
        <v>758.47140358261265</v>
      </c>
      <c r="AB265" s="9">
        <v>737.180342916119</v>
      </c>
      <c r="AC265" s="9">
        <v>708.60089978182964</v>
      </c>
      <c r="AD265" s="9">
        <v>716.77604475216447</v>
      </c>
      <c r="AE265" s="9">
        <v>707.45557464482238</v>
      </c>
      <c r="AF265" s="9">
        <v>695.09445177032364</v>
      </c>
      <c r="AG265" s="9">
        <v>723.12407007577804</v>
      </c>
      <c r="AH265" s="9">
        <v>685.07999678953479</v>
      </c>
      <c r="AI265" s="9">
        <v>698.86206602770801</v>
      </c>
      <c r="AJ265" s="9">
        <v>690.5735873587596</v>
      </c>
      <c r="AK265" s="9">
        <v>686.07105919207447</v>
      </c>
      <c r="AL265" s="9">
        <v>680.45910649688949</v>
      </c>
      <c r="AM265" s="9">
        <v>680.60939100528662</v>
      </c>
      <c r="AN265" s="9">
        <v>708.90737691076606</v>
      </c>
      <c r="AO265" s="9">
        <v>714.74985482285763</v>
      </c>
      <c r="AP265" s="9">
        <v>703.03671300407143</v>
      </c>
      <c r="AQ265" s="9">
        <v>708.872763767332</v>
      </c>
      <c r="AR265" s="9">
        <v>675.41432594493028</v>
      </c>
      <c r="AS265" s="9">
        <v>639.20309772204325</v>
      </c>
      <c r="AT265" s="9">
        <v>618.83198528798346</v>
      </c>
      <c r="AU265" s="9">
        <v>580.16835212961246</v>
      </c>
      <c r="AV265" s="9">
        <v>579.12194561732508</v>
      </c>
      <c r="AW265" s="9">
        <v>578.29843564871237</v>
      </c>
      <c r="AX265" s="9">
        <v>600.56793291339136</v>
      </c>
      <c r="AY265" s="9">
        <v>620.51034388613095</v>
      </c>
      <c r="AZ265" s="9">
        <v>745.31268675317938</v>
      </c>
      <c r="BA265" s="9">
        <v>722.50091239944095</v>
      </c>
      <c r="BB265" s="9">
        <v>730.16054336940465</v>
      </c>
      <c r="BC265" s="9">
        <v>725.57412493332163</v>
      </c>
      <c r="BD265" s="9">
        <v>715.69095982244755</v>
      </c>
      <c r="BE265" s="9">
        <v>716.26942361779402</v>
      </c>
      <c r="BF265" s="9">
        <v>713.64962070553634</v>
      </c>
      <c r="BG265" s="9" t="s">
        <v>0</v>
      </c>
      <c r="BH265" s="9" t="s">
        <v>0</v>
      </c>
    </row>
    <row r="266" spans="3:60" x14ac:dyDescent="0.2">
      <c r="C266" s="9" t="s">
        <v>282</v>
      </c>
      <c r="D266" s="9">
        <v>111600</v>
      </c>
      <c r="E266" s="9">
        <v>113000</v>
      </c>
      <c r="F266" s="9">
        <v>114700</v>
      </c>
      <c r="G266" s="9">
        <v>110500</v>
      </c>
      <c r="H266" s="9">
        <v>110300</v>
      </c>
      <c r="I266" s="9">
        <v>107000</v>
      </c>
      <c r="J266" s="9">
        <v>105700</v>
      </c>
      <c r="K266" s="9">
        <v>102500</v>
      </c>
      <c r="L266" s="9">
        <v>106100</v>
      </c>
      <c r="M266" s="9">
        <v>106946</v>
      </c>
      <c r="N266" s="9">
        <v>107037</v>
      </c>
      <c r="O266" s="9">
        <v>107639</v>
      </c>
      <c r="P266" s="9">
        <v>105646</v>
      </c>
      <c r="Q266" s="9">
        <v>104164</v>
      </c>
      <c r="R266" s="9">
        <v>103267</v>
      </c>
      <c r="S266" s="9">
        <v>103160</v>
      </c>
      <c r="T266" s="9">
        <v>106183</v>
      </c>
      <c r="U266" s="9">
        <v>106191</v>
      </c>
      <c r="V266" s="9">
        <v>106728</v>
      </c>
      <c r="W266" s="9">
        <v>105826</v>
      </c>
      <c r="X266" s="9">
        <v>103707</v>
      </c>
      <c r="Y266" s="9">
        <v>103707</v>
      </c>
      <c r="Z266" s="9">
        <v>90281</v>
      </c>
      <c r="AA266" s="9">
        <v>86194</v>
      </c>
      <c r="AB266" s="9">
        <v>76889</v>
      </c>
      <c r="AC266" s="9">
        <v>67261</v>
      </c>
      <c r="AD266" s="9">
        <v>63892</v>
      </c>
      <c r="AE266" s="9">
        <v>56997</v>
      </c>
      <c r="AF266" s="9">
        <v>55317</v>
      </c>
      <c r="AG266" s="9">
        <v>53605</v>
      </c>
      <c r="AH266" s="9">
        <v>51943</v>
      </c>
      <c r="AI266" s="9">
        <v>51045</v>
      </c>
      <c r="AJ266" s="9">
        <v>52730</v>
      </c>
      <c r="AK266" s="9">
        <v>53132</v>
      </c>
      <c r="AL266" s="9">
        <v>48748</v>
      </c>
      <c r="AM266" s="9">
        <v>49551</v>
      </c>
      <c r="AN266" s="9">
        <v>49241.47</v>
      </c>
      <c r="AO266" s="9">
        <v>47807.39</v>
      </c>
      <c r="AP266" s="9">
        <v>47029.05</v>
      </c>
      <c r="AQ266" s="9">
        <v>48477.05</v>
      </c>
      <c r="AR266" s="9">
        <v>47660</v>
      </c>
      <c r="AS266" s="9">
        <v>45418</v>
      </c>
      <c r="AT266" s="9">
        <v>43696</v>
      </c>
      <c r="AU266" s="9">
        <v>42168</v>
      </c>
      <c r="AV266" s="9">
        <v>41218</v>
      </c>
      <c r="AW266" s="9">
        <v>40633.26</v>
      </c>
      <c r="AX266" s="9">
        <v>40041.629999999997</v>
      </c>
      <c r="AY266" s="9">
        <v>39456</v>
      </c>
      <c r="AZ266" s="9">
        <v>40682</v>
      </c>
      <c r="BA266" s="9">
        <v>41012.5</v>
      </c>
      <c r="BB266" s="9">
        <v>41619</v>
      </c>
      <c r="BC266" s="9">
        <v>42137.5</v>
      </c>
      <c r="BD266" s="9">
        <v>43448.5</v>
      </c>
      <c r="BE266" s="9">
        <v>43448.5</v>
      </c>
      <c r="BF266" s="9" t="s">
        <v>0</v>
      </c>
      <c r="BG266" s="9" t="s">
        <v>0</v>
      </c>
      <c r="BH266" s="9" t="s">
        <v>0</v>
      </c>
    </row>
    <row r="267" spans="3:60" x14ac:dyDescent="0.2">
      <c r="C267" s="9" t="s">
        <v>283</v>
      </c>
      <c r="D267" s="9">
        <v>15.758506011767716</v>
      </c>
      <c r="E267" s="9">
        <v>13.086026399635866</v>
      </c>
      <c r="F267" s="9">
        <v>10.908718788374948</v>
      </c>
      <c r="G267" s="9">
        <v>11.473880597014924</v>
      </c>
      <c r="H267" s="9">
        <v>13.444010416666668</v>
      </c>
      <c r="I267" s="9">
        <v>15.943250456524792</v>
      </c>
      <c r="J267" s="9">
        <v>15.51814147742104</v>
      </c>
      <c r="K267" s="9">
        <v>20.952485701715794</v>
      </c>
      <c r="L267" s="9">
        <v>18.280467445742904</v>
      </c>
      <c r="M267" s="9">
        <v>20.166714028606609</v>
      </c>
      <c r="N267" s="9">
        <v>17.978549354662785</v>
      </c>
      <c r="O267" s="9">
        <v>18.786808009422852</v>
      </c>
      <c r="P267" s="9">
        <v>20.361954875229213</v>
      </c>
      <c r="Q267" s="9">
        <v>22.918783709841318</v>
      </c>
      <c r="R267" s="9">
        <v>23.155064236629819</v>
      </c>
      <c r="S267" s="9">
        <v>23.365662249204117</v>
      </c>
      <c r="T267" s="9">
        <v>20.294117647058826</v>
      </c>
      <c r="U267" s="9">
        <v>17.834257325941394</v>
      </c>
      <c r="V267" s="9">
        <v>20.410058579797113</v>
      </c>
      <c r="W267" s="9">
        <v>17.550558619714327</v>
      </c>
      <c r="X267" s="9">
        <v>17.891983599604128</v>
      </c>
      <c r="Y267" s="9">
        <v>15.63957597173145</v>
      </c>
      <c r="Z267" s="9">
        <v>14.158198297171106</v>
      </c>
      <c r="AA267" s="9">
        <v>13.969145020509922</v>
      </c>
      <c r="AB267" s="9">
        <v>16.760738745492528</v>
      </c>
      <c r="AC267" s="9">
        <v>15.555855464180302</v>
      </c>
      <c r="AD267" s="9">
        <v>18.711272669454925</v>
      </c>
      <c r="AE267" s="9">
        <v>15.746333045729077</v>
      </c>
      <c r="AF267" s="9">
        <v>15.348870460394625</v>
      </c>
      <c r="AG267" s="9">
        <v>16.888219398390856</v>
      </c>
      <c r="AH267" s="9">
        <v>17.042762495595287</v>
      </c>
      <c r="AI267" s="9">
        <v>16.673208484034976</v>
      </c>
      <c r="AJ267" s="9">
        <v>15.876230984010038</v>
      </c>
      <c r="AK267" s="9">
        <v>14.941115532951867</v>
      </c>
      <c r="AL267" s="9">
        <v>16.702262168285149</v>
      </c>
      <c r="AM267" s="9">
        <v>15.969433925280558</v>
      </c>
      <c r="AN267" s="9">
        <v>16.801708154715094</v>
      </c>
      <c r="AO267" s="9">
        <v>19.108643625915608</v>
      </c>
      <c r="AP267" s="9">
        <v>17.209011529481785</v>
      </c>
      <c r="AQ267" s="9">
        <v>17.573132446581006</v>
      </c>
      <c r="AR267" s="9">
        <v>15.698291524860334</v>
      </c>
      <c r="AS267" s="9">
        <v>14.426162981017386</v>
      </c>
      <c r="AT267" s="9">
        <v>13.413630024483219</v>
      </c>
      <c r="AU267" s="9">
        <v>12.56715225366839</v>
      </c>
      <c r="AV267" s="9">
        <v>10.677408663939051</v>
      </c>
      <c r="AW267" s="9">
        <v>11.159180142180439</v>
      </c>
      <c r="AX267" s="9">
        <v>14.137709955963913</v>
      </c>
      <c r="AY267" s="9">
        <v>16.802521413758175</v>
      </c>
      <c r="AZ267" s="9">
        <v>24.934251563987161</v>
      </c>
      <c r="BA267" s="9">
        <v>25.020131005542407</v>
      </c>
      <c r="BB267" s="9">
        <v>23.976009451792812</v>
      </c>
      <c r="BC267" s="9">
        <v>23.297160297392981</v>
      </c>
      <c r="BD267" s="9">
        <v>22.965123975172755</v>
      </c>
      <c r="BE267" s="9">
        <v>23.599740035280931</v>
      </c>
      <c r="BF267" s="9">
        <v>23.730999579730881</v>
      </c>
      <c r="BG267" s="9" t="s">
        <v>0</v>
      </c>
      <c r="BH267" s="9" t="s">
        <v>0</v>
      </c>
    </row>
    <row r="268" spans="3:60" x14ac:dyDescent="0.2">
      <c r="C268" s="9" t="s">
        <v>284</v>
      </c>
      <c r="D268" s="9">
        <v>63.468917881811201</v>
      </c>
      <c r="E268" s="9">
        <v>64.155666818388724</v>
      </c>
      <c r="F268" s="9">
        <v>66.066311911584108</v>
      </c>
      <c r="G268" s="9">
        <v>66.884328358208947</v>
      </c>
      <c r="H268" s="9">
        <v>66.341145833333343</v>
      </c>
      <c r="I268" s="9">
        <v>64.57367607810086</v>
      </c>
      <c r="J268" s="9">
        <v>64.330462020360216</v>
      </c>
      <c r="K268" s="9">
        <v>57.622085349758024</v>
      </c>
      <c r="L268" s="9">
        <v>60.976627712854757</v>
      </c>
      <c r="M268" s="9">
        <v>59.060339111490002</v>
      </c>
      <c r="N268" s="9">
        <v>59.007453190329024</v>
      </c>
      <c r="O268" s="9">
        <v>56.225811879522134</v>
      </c>
      <c r="P268" s="9">
        <v>54.99481782667624</v>
      </c>
      <c r="Q268" s="9">
        <v>54.021730633940436</v>
      </c>
      <c r="R268" s="9">
        <v>52.457424559306844</v>
      </c>
      <c r="S268" s="9">
        <v>51.232694158584437</v>
      </c>
      <c r="T268" s="9">
        <v>51.279411764705891</v>
      </c>
      <c r="U268" s="9">
        <v>53.553171574627406</v>
      </c>
      <c r="V268" s="9">
        <v>54.250607229604235</v>
      </c>
      <c r="W268" s="9">
        <v>53.705275067175791</v>
      </c>
      <c r="X268" s="9">
        <v>53.937508836420186</v>
      </c>
      <c r="Y268" s="9">
        <v>55.208480565371019</v>
      </c>
      <c r="Z268" s="9">
        <v>57.51853886294974</v>
      </c>
      <c r="AA268" s="9">
        <v>59.448017412623457</v>
      </c>
      <c r="AB268" s="9">
        <v>58.320424755412589</v>
      </c>
      <c r="AC268" s="9">
        <v>59.988350760740346</v>
      </c>
      <c r="AD268" s="9">
        <v>55.75706910171921</v>
      </c>
      <c r="AE268" s="9">
        <v>55.967788323267179</v>
      </c>
      <c r="AF268" s="9">
        <v>52.273377180440377</v>
      </c>
      <c r="AG268" s="9">
        <v>49.798164753392626</v>
      </c>
      <c r="AH268" s="9">
        <v>50.841288337857954</v>
      </c>
      <c r="AI268" s="9">
        <v>48.026630549717034</v>
      </c>
      <c r="AJ268" s="9">
        <v>51.237367918093156</v>
      </c>
      <c r="AK268" s="9">
        <v>52.643841324274149</v>
      </c>
      <c r="AL268" s="9">
        <v>50.498681324385736</v>
      </c>
      <c r="AM268" s="9">
        <v>50.485405217950117</v>
      </c>
      <c r="AN268" s="9">
        <v>47.789377511080488</v>
      </c>
      <c r="AO268" s="9">
        <v>47.215214759796353</v>
      </c>
      <c r="AP268" s="9">
        <v>48.584173133783985</v>
      </c>
      <c r="AQ268" s="9">
        <v>50.082501060678858</v>
      </c>
      <c r="AR268" s="9">
        <v>52.279273170934388</v>
      </c>
      <c r="AS268" s="9">
        <v>54.663215802050175</v>
      </c>
      <c r="AT268" s="9">
        <v>57.543868348467477</v>
      </c>
      <c r="AU268" s="9">
        <v>58.528980521772858</v>
      </c>
      <c r="AV268" s="9">
        <v>56.502397161902074</v>
      </c>
      <c r="AW268" s="9">
        <v>55.51467704763261</v>
      </c>
      <c r="AX268" s="9">
        <v>51.765809493863728</v>
      </c>
      <c r="AY268" s="9">
        <v>50.965170422454456</v>
      </c>
      <c r="AZ268" s="9">
        <v>43.687995951785872</v>
      </c>
      <c r="BA268" s="9">
        <v>45.588361390278614</v>
      </c>
      <c r="BB268" s="9">
        <v>45.259390523690122</v>
      </c>
      <c r="BC268" s="9">
        <v>45.774567789436688</v>
      </c>
      <c r="BD268" s="9">
        <v>45.756805906147463</v>
      </c>
      <c r="BE268" s="9">
        <v>45.467638915670975</v>
      </c>
      <c r="BF268" s="9">
        <v>45.261651328208465</v>
      </c>
      <c r="BG268" s="9" t="s">
        <v>0</v>
      </c>
      <c r="BH268" s="9" t="s">
        <v>0</v>
      </c>
    </row>
    <row r="269" spans="3:60" x14ac:dyDescent="0.2">
      <c r="C269" s="9" t="s">
        <v>285</v>
      </c>
      <c r="D269" s="9">
        <v>2.4814530570478381</v>
      </c>
      <c r="E269" s="9">
        <v>2.2985889849795171</v>
      </c>
      <c r="F269" s="9">
        <v>2.5787965616045847</v>
      </c>
      <c r="G269" s="9">
        <v>3.4514925373134338</v>
      </c>
      <c r="H269" s="9">
        <v>3.108723958333333</v>
      </c>
      <c r="I269" s="9">
        <v>3.1324624244978225</v>
      </c>
      <c r="J269" s="9">
        <v>3.3020099190811796</v>
      </c>
      <c r="K269" s="9">
        <v>3.475582930048394</v>
      </c>
      <c r="L269" s="9">
        <v>3.2241235392320529</v>
      </c>
      <c r="M269" s="9">
        <v>2.6806858008904038</v>
      </c>
      <c r="N269" s="9">
        <v>2.6631521541537899</v>
      </c>
      <c r="O269" s="9">
        <v>4.1645633518425038</v>
      </c>
      <c r="P269" s="9">
        <v>3.8268356852427652</v>
      </c>
      <c r="Q269" s="9">
        <v>3.8771203001641523</v>
      </c>
      <c r="R269" s="9">
        <v>4.1081565581117419</v>
      </c>
      <c r="S269" s="9">
        <v>4.9381802028577768</v>
      </c>
      <c r="T269" s="9">
        <v>4.6323529411764719</v>
      </c>
      <c r="U269" s="9">
        <v>4.6727626178990569</v>
      </c>
      <c r="V269" s="9">
        <v>5.2221745963709099</v>
      </c>
      <c r="W269" s="9">
        <v>6.5761561306745877</v>
      </c>
      <c r="X269" s="9">
        <v>5.9097978227060644</v>
      </c>
      <c r="Y269" s="9">
        <v>6.2049469964664317</v>
      </c>
      <c r="Z269" s="9">
        <v>5.7539137599560561</v>
      </c>
      <c r="AA269" s="9">
        <v>4.6164890457695948</v>
      </c>
      <c r="AB269" s="9">
        <v>4.060811969164698</v>
      </c>
      <c r="AC269" s="9">
        <v>3.0649825149628489</v>
      </c>
      <c r="AD269" s="9">
        <v>4.374080286757243</v>
      </c>
      <c r="AE269" s="9">
        <v>4.4722461892436005</v>
      </c>
      <c r="AF269" s="9">
        <v>3.7031741492708039</v>
      </c>
      <c r="AG269" s="9">
        <v>3.744490468952264</v>
      </c>
      <c r="AH269" s="9">
        <v>4.3253638768107194</v>
      </c>
      <c r="AI269" s="9">
        <v>4.221884541164159</v>
      </c>
      <c r="AJ269" s="9">
        <v>3.7224209079149353</v>
      </c>
      <c r="AK269" s="9">
        <v>2.8890700245343508</v>
      </c>
      <c r="AL269" s="9">
        <v>2.4548315861344929</v>
      </c>
      <c r="AM269" s="9">
        <v>3.6088884891216666</v>
      </c>
      <c r="AN269" s="9">
        <v>3.461733852661343</v>
      </c>
      <c r="AO269" s="9">
        <v>2.8522845996661457</v>
      </c>
      <c r="AP269" s="9">
        <v>3.0559500188847606</v>
      </c>
      <c r="AQ269" s="9">
        <v>3.3887443795472487</v>
      </c>
      <c r="AR269" s="9">
        <v>3.4709893517766552</v>
      </c>
      <c r="AS269" s="9">
        <v>3.7698816023225907</v>
      </c>
      <c r="AT269" s="9">
        <v>3.704924535903555</v>
      </c>
      <c r="AU269" s="9">
        <v>2.7420490056785911</v>
      </c>
      <c r="AV269" s="9">
        <v>4.7708382047654059</v>
      </c>
      <c r="AW269" s="9">
        <v>3.187077836645388</v>
      </c>
      <c r="AX269" s="9">
        <v>3.8950299425705519</v>
      </c>
      <c r="AY269" s="9">
        <v>3.3361047671040098</v>
      </c>
      <c r="AZ269" s="9">
        <v>4.031832494394223</v>
      </c>
      <c r="BA269" s="9">
        <v>3.1879944191727074</v>
      </c>
      <c r="BB269" s="9">
        <v>2.9695525672115921</v>
      </c>
      <c r="BC269" s="9">
        <v>2.9168238890096454</v>
      </c>
      <c r="BD269" s="9">
        <v>3.0393981149133107</v>
      </c>
      <c r="BE269" s="9">
        <v>2.9168041480084845</v>
      </c>
      <c r="BF269" s="9">
        <v>2.9173951236213909</v>
      </c>
      <c r="BG269" s="9" t="s">
        <v>0</v>
      </c>
      <c r="BH269" s="9" t="s">
        <v>0</v>
      </c>
    </row>
    <row r="270" spans="3:60" x14ac:dyDescent="0.2">
      <c r="C270" s="9" t="s">
        <v>286</v>
      </c>
      <c r="D270" s="9">
        <v>18.29112304937324</v>
      </c>
      <c r="E270" s="9">
        <v>20.459717796995907</v>
      </c>
      <c r="F270" s="9">
        <v>20.446172738436349</v>
      </c>
      <c r="G270" s="9">
        <v>18.190298507462689</v>
      </c>
      <c r="H270" s="9">
        <v>17.106119791666668</v>
      </c>
      <c r="I270" s="9">
        <v>16.350611040876526</v>
      </c>
      <c r="J270" s="9">
        <v>16.849386583137562</v>
      </c>
      <c r="K270" s="9">
        <v>17.949846018477782</v>
      </c>
      <c r="L270" s="9">
        <v>17.518781302170282</v>
      </c>
      <c r="M270" s="9">
        <v>18.092261059012976</v>
      </c>
      <c r="N270" s="9">
        <v>20.350845300854392</v>
      </c>
      <c r="O270" s="9">
        <v>20.822816759212518</v>
      </c>
      <c r="P270" s="9">
        <v>20.816391612851792</v>
      </c>
      <c r="Q270" s="9">
        <v>19.182365356054088</v>
      </c>
      <c r="R270" s="9">
        <v>20.279354645951599</v>
      </c>
      <c r="S270" s="9">
        <v>20.46346338935367</v>
      </c>
      <c r="T270" s="9">
        <v>23.79411764705883</v>
      </c>
      <c r="U270" s="9">
        <v>23.93980848153215</v>
      </c>
      <c r="V270" s="9">
        <v>20.117159594227747</v>
      </c>
      <c r="W270" s="9">
        <v>22.1680101824353</v>
      </c>
      <c r="X270" s="9">
        <v>22.260709741269611</v>
      </c>
      <c r="Y270" s="9">
        <v>22.946996466431099</v>
      </c>
      <c r="Z270" s="9">
        <v>22.569349079923093</v>
      </c>
      <c r="AA270" s="9">
        <v>21.966348521097022</v>
      </c>
      <c r="AB270" s="9">
        <v>20.858024529930173</v>
      </c>
      <c r="AC270" s="9">
        <v>21.390811260116511</v>
      </c>
      <c r="AD270" s="9">
        <v>21.157577942068617</v>
      </c>
      <c r="AE270" s="9">
        <v>23.813632441760138</v>
      </c>
      <c r="AF270" s="9">
        <v>28.674578209894193</v>
      </c>
      <c r="AG270" s="9">
        <v>29.569125379264271</v>
      </c>
      <c r="AH270" s="9">
        <v>27.790558318666687</v>
      </c>
      <c r="AI270" s="9">
        <v>31.078276425083814</v>
      </c>
      <c r="AJ270" s="9">
        <v>29.163980189981849</v>
      </c>
      <c r="AK270" s="9">
        <v>29.525973118239637</v>
      </c>
      <c r="AL270" s="9">
        <v>30.344224921194634</v>
      </c>
      <c r="AM270" s="9">
        <v>29.936272367647661</v>
      </c>
      <c r="AN270" s="9">
        <v>31.947192758414015</v>
      </c>
      <c r="AO270" s="9">
        <v>30.823857014621904</v>
      </c>
      <c r="AP270" s="9">
        <v>31.150865317849483</v>
      </c>
      <c r="AQ270" s="9">
        <v>28.955622113192902</v>
      </c>
      <c r="AR270" s="9">
        <v>28.551445952428612</v>
      </c>
      <c r="AS270" s="9">
        <v>27.14073961460986</v>
      </c>
      <c r="AT270" s="9">
        <v>25.337577091145757</v>
      </c>
      <c r="AU270" s="9">
        <v>26.161818218880153</v>
      </c>
      <c r="AV270" s="9">
        <v>28.049355969393478</v>
      </c>
      <c r="AW270" s="9">
        <v>30.139064973541558</v>
      </c>
      <c r="AX270" s="9">
        <v>30.201450607601785</v>
      </c>
      <c r="AY270" s="9">
        <v>28.896203396683347</v>
      </c>
      <c r="AZ270" s="9">
        <v>27.345919989832744</v>
      </c>
      <c r="BA270" s="9">
        <v>26.203513185006258</v>
      </c>
      <c r="BB270" s="9">
        <v>27.795047457305479</v>
      </c>
      <c r="BC270" s="9">
        <v>28.011448024160696</v>
      </c>
      <c r="BD270" s="9">
        <v>28.238672003766467</v>
      </c>
      <c r="BE270" s="9">
        <v>28.015816901039628</v>
      </c>
      <c r="BF270" s="9">
        <v>28.089953968439257</v>
      </c>
      <c r="BG270" s="9" t="s">
        <v>0</v>
      </c>
      <c r="BH270" s="9" t="s">
        <v>0</v>
      </c>
    </row>
    <row r="271" spans="3:60" x14ac:dyDescent="0.2">
      <c r="C271" s="9" t="s">
        <v>288</v>
      </c>
      <c r="D271" s="9">
        <v>2774.2</v>
      </c>
      <c r="E271" s="9">
        <v>3022.4</v>
      </c>
      <c r="F271" s="9">
        <v>3238.9</v>
      </c>
      <c r="G271" s="9">
        <v>3504.6</v>
      </c>
      <c r="H271" s="9">
        <v>3937.7</v>
      </c>
      <c r="I271" s="9">
        <v>4771.1000000000004</v>
      </c>
      <c r="J271" s="9">
        <v>5332.8</v>
      </c>
      <c r="K271" s="9">
        <v>5933.6</v>
      </c>
      <c r="L271" s="9">
        <v>6853.7</v>
      </c>
      <c r="M271" s="9">
        <v>7361.8</v>
      </c>
      <c r="N271" s="9">
        <v>8241.7000000000007</v>
      </c>
      <c r="O271" s="9">
        <v>9468.4</v>
      </c>
      <c r="P271" s="9">
        <v>10955.8</v>
      </c>
      <c r="Q271" s="9">
        <v>12395.2</v>
      </c>
      <c r="R271" s="9">
        <v>12687.8</v>
      </c>
      <c r="S271" s="9">
        <v>15446.4</v>
      </c>
      <c r="T271" s="9">
        <v>16033.5</v>
      </c>
      <c r="U271" s="9">
        <v>18551.400000000001</v>
      </c>
      <c r="V271" s="9">
        <v>18865</v>
      </c>
      <c r="W271" s="9">
        <v>20247.7</v>
      </c>
      <c r="X271" s="9">
        <v>21251</v>
      </c>
      <c r="Y271" s="9">
        <v>21312.6</v>
      </c>
      <c r="Z271" s="9">
        <v>23637.599999999999</v>
      </c>
      <c r="AA271" s="9">
        <v>22528.2</v>
      </c>
      <c r="AB271" s="9">
        <v>24018.799999999999</v>
      </c>
      <c r="AC271" s="9">
        <v>22224.1</v>
      </c>
      <c r="AD271" s="9">
        <v>22813</v>
      </c>
      <c r="AE271" s="9">
        <v>23010</v>
      </c>
      <c r="AF271" s="9">
        <v>25087</v>
      </c>
      <c r="AG271" s="9">
        <v>25809</v>
      </c>
      <c r="AH271" s="9">
        <v>25722</v>
      </c>
      <c r="AI271" s="9">
        <v>26669</v>
      </c>
      <c r="AJ271" s="9">
        <v>32461</v>
      </c>
      <c r="AK271" s="9">
        <v>31985</v>
      </c>
      <c r="AL271" s="9">
        <v>32945</v>
      </c>
      <c r="AM271" s="9">
        <v>31471</v>
      </c>
      <c r="AN271" s="9">
        <v>32142</v>
      </c>
      <c r="AO271" s="9">
        <v>34439</v>
      </c>
      <c r="AP271" s="9">
        <v>35932.088095157174</v>
      </c>
      <c r="AQ271" s="9">
        <v>38959.742486726609</v>
      </c>
      <c r="AR271" s="9">
        <v>39278.559719901881</v>
      </c>
      <c r="AS271" s="9">
        <v>40534.254735216447</v>
      </c>
      <c r="AT271" s="9">
        <v>41560.138426404075</v>
      </c>
      <c r="AU271" s="9">
        <v>43518.118099067317</v>
      </c>
      <c r="AV271" s="9">
        <v>46233.781179107216</v>
      </c>
      <c r="AW271" s="9">
        <v>46899.558090951075</v>
      </c>
      <c r="AX271" s="9">
        <v>50937.264643799615</v>
      </c>
      <c r="AY271" s="9">
        <v>53459.766068860743</v>
      </c>
      <c r="AZ271" s="9">
        <v>57790.89943572013</v>
      </c>
      <c r="BA271" s="9">
        <v>59431.825424603529</v>
      </c>
      <c r="BB271" s="9">
        <v>60241.432197062524</v>
      </c>
      <c r="BC271" s="9" t="s">
        <v>0</v>
      </c>
      <c r="BD271" s="9" t="s">
        <v>0</v>
      </c>
      <c r="BE271" s="9" t="s">
        <v>0</v>
      </c>
      <c r="BF271" s="9" t="s">
        <v>0</v>
      </c>
      <c r="BG271" s="9" t="s">
        <v>0</v>
      </c>
      <c r="BH271" s="9" t="s">
        <v>0</v>
      </c>
    </row>
    <row r="272" spans="3:60" x14ac:dyDescent="0.2">
      <c r="C272" s="9" t="s">
        <v>289</v>
      </c>
      <c r="D272" s="9">
        <v>23957.949387413584</v>
      </c>
      <c r="E272" s="9">
        <v>23983.644993620459</v>
      </c>
      <c r="F272" s="9">
        <v>23471.814642401365</v>
      </c>
      <c r="G272" s="9">
        <v>23916.849087185343</v>
      </c>
      <c r="H272" s="9">
        <v>23046.744213023463</v>
      </c>
      <c r="I272" s="9">
        <v>24242.125606441048</v>
      </c>
      <c r="J272" s="9">
        <v>24349.517351894683</v>
      </c>
      <c r="K272" s="9">
        <v>24721.931568875869</v>
      </c>
      <c r="L272" s="9">
        <v>26640.044969473052</v>
      </c>
      <c r="M272" s="9">
        <v>27154.116908178636</v>
      </c>
      <c r="N272" s="9">
        <v>27636.038286354855</v>
      </c>
      <c r="O272" s="9">
        <v>28373.015405064027</v>
      </c>
      <c r="P272" s="9">
        <v>29550.098556528847</v>
      </c>
      <c r="Q272" s="9">
        <v>30728.367020937199</v>
      </c>
      <c r="R272" s="9">
        <v>29313.828655815465</v>
      </c>
      <c r="S272" s="9">
        <v>33762.804238333345</v>
      </c>
      <c r="T272" s="9">
        <v>33156.187149847698</v>
      </c>
      <c r="U272" s="9">
        <v>36363.06449554213</v>
      </c>
      <c r="V272" s="9">
        <v>35050.009215252292</v>
      </c>
      <c r="W272" s="9">
        <v>36102.668652745</v>
      </c>
      <c r="X272" s="9">
        <v>36399.234460053929</v>
      </c>
      <c r="Y272" s="9">
        <v>35185.295857525984</v>
      </c>
      <c r="Z272" s="9">
        <v>38296.048831473803</v>
      </c>
      <c r="AA272" s="9">
        <v>35747.966315739533</v>
      </c>
      <c r="AB272" s="9">
        <v>37329.348537404549</v>
      </c>
      <c r="AC272" s="9">
        <v>33929.347634387959</v>
      </c>
      <c r="AD272" s="9">
        <v>34279.937342586047</v>
      </c>
      <c r="AE272" s="9">
        <v>33765.585200054906</v>
      </c>
      <c r="AF272" s="9">
        <v>35996.322671947295</v>
      </c>
      <c r="AG272" s="9">
        <v>35686.895345367542</v>
      </c>
      <c r="AH272" s="9">
        <v>34994.0294433647</v>
      </c>
      <c r="AI272" s="9">
        <v>35326.117278768637</v>
      </c>
      <c r="AJ272" s="9">
        <v>42074.337627517838</v>
      </c>
      <c r="AK272" s="9">
        <v>40117.005079232709</v>
      </c>
      <c r="AL272" s="9">
        <v>40755.355933039791</v>
      </c>
      <c r="AM272" s="9">
        <v>37610.491175224517</v>
      </c>
      <c r="AN272" s="9">
        <v>37072.790517956935</v>
      </c>
      <c r="AO272" s="9">
        <v>38256.32970860647</v>
      </c>
      <c r="AP272" s="9">
        <v>38310.094072586311</v>
      </c>
      <c r="AQ272" s="9">
        <v>39707.388517111773</v>
      </c>
      <c r="AR272" s="9">
        <v>39278.559719901881</v>
      </c>
      <c r="AS272" s="9">
        <v>39464.631440776313</v>
      </c>
      <c r="AT272" s="9">
        <v>39621.845239099282</v>
      </c>
      <c r="AU272" s="9">
        <v>40244.327644876787</v>
      </c>
      <c r="AV272" s="9">
        <v>41984.735348791452</v>
      </c>
      <c r="AW272" s="9">
        <v>41299.154817865347</v>
      </c>
      <c r="AX272" s="9">
        <v>44006.215114099527</v>
      </c>
      <c r="AY272" s="9">
        <v>45076.924617268705</v>
      </c>
      <c r="AZ272" s="9">
        <v>47931.955620907749</v>
      </c>
      <c r="BA272" s="9">
        <v>48428.059335755999</v>
      </c>
      <c r="BB272" s="9">
        <v>48226.482394894978</v>
      </c>
      <c r="BC272" s="9" t="s">
        <v>0</v>
      </c>
      <c r="BD272" s="9" t="s">
        <v>0</v>
      </c>
      <c r="BE272" s="9" t="s">
        <v>0</v>
      </c>
      <c r="BF272" s="9" t="s">
        <v>0</v>
      </c>
      <c r="BG272" s="9" t="s">
        <v>0</v>
      </c>
      <c r="BH272" s="9" t="s">
        <v>0</v>
      </c>
    </row>
    <row r="273" spans="3:60" x14ac:dyDescent="0.2">
      <c r="C273" s="9" t="s">
        <v>290</v>
      </c>
      <c r="D273" s="9">
        <v>388.38784464486213</v>
      </c>
      <c r="E273" s="9">
        <v>429.21087909840725</v>
      </c>
      <c r="F273" s="9">
        <v>491.61765263916823</v>
      </c>
      <c r="G273" s="9">
        <v>607.8222909797895</v>
      </c>
      <c r="H273" s="9">
        <v>710.81338192793476</v>
      </c>
      <c r="I273" s="9">
        <v>912.79027499837389</v>
      </c>
      <c r="J273" s="9">
        <v>977.32620791273553</v>
      </c>
      <c r="K273" s="9">
        <v>1114.6050530665916</v>
      </c>
      <c r="L273" s="9">
        <v>1307.3966331250892</v>
      </c>
      <c r="M273" s="9">
        <v>1453.7318796936061</v>
      </c>
      <c r="N273" s="9">
        <v>1668.6204124934454</v>
      </c>
      <c r="O273" s="9">
        <v>1649.687865340421</v>
      </c>
      <c r="P273" s="9">
        <v>1697.51302674453</v>
      </c>
      <c r="Q273" s="9">
        <v>1698.8173571241591</v>
      </c>
      <c r="R273" s="9">
        <v>1554.5992996351142</v>
      </c>
      <c r="S273" s="9">
        <v>1796.6717186814824</v>
      </c>
      <c r="T273" s="9">
        <v>2168.2303907912924</v>
      </c>
      <c r="U273" s="9">
        <v>2753.4749794061554</v>
      </c>
      <c r="V273" s="9">
        <v>2894.7368421052629</v>
      </c>
      <c r="W273" s="9">
        <v>2932.5367513940187</v>
      </c>
      <c r="X273" s="9">
        <v>3394.8911289678422</v>
      </c>
      <c r="Y273" s="9">
        <v>3287.5102191920282</v>
      </c>
      <c r="Z273" s="9">
        <v>3803.62056480811</v>
      </c>
      <c r="AA273" s="9">
        <v>3175.6248149871021</v>
      </c>
      <c r="AB273" s="9">
        <v>3403.2532305599639</v>
      </c>
      <c r="AC273" s="9">
        <v>3508.0344740497535</v>
      </c>
      <c r="AD273" s="9">
        <v>3537.00889950076</v>
      </c>
      <c r="AE273" s="9">
        <v>3253.0324879124605</v>
      </c>
      <c r="AF273" s="9">
        <v>3324.9393646207473</v>
      </c>
      <c r="AG273" s="9">
        <v>3309.1855574930764</v>
      </c>
      <c r="AH273" s="9">
        <v>2922.3567906564567</v>
      </c>
      <c r="AI273" s="9">
        <v>2965.9574941334786</v>
      </c>
      <c r="AJ273" s="9">
        <v>4065.8583631854508</v>
      </c>
      <c r="AK273" s="9">
        <v>4517.5277534532925</v>
      </c>
      <c r="AL273" s="9">
        <v>4887.4020887728457</v>
      </c>
      <c r="AM273" s="9">
        <v>4884.9049282110982</v>
      </c>
      <c r="AN273" s="9">
        <v>5011.7724104595145</v>
      </c>
      <c r="AO273" s="9">
        <v>5875.2580309466539</v>
      </c>
      <c r="AP273" s="9">
        <v>6370.937605524322</v>
      </c>
      <c r="AQ273" s="9">
        <v>6195.8878000519417</v>
      </c>
      <c r="AR273" s="9">
        <v>6498.7689807911784</v>
      </c>
      <c r="AS273" s="9">
        <v>7231.8028073535133</v>
      </c>
      <c r="AT273" s="9">
        <v>7143.3720224139015</v>
      </c>
      <c r="AU273" s="9">
        <v>7407.3392509050755</v>
      </c>
      <c r="AV273" s="9">
        <v>7336.7544849151845</v>
      </c>
      <c r="AW273" s="9">
        <v>5815.7972211575143</v>
      </c>
      <c r="AX273" s="9">
        <v>6063.9600766428111</v>
      </c>
      <c r="AY273" s="9">
        <v>6462.9981143091745</v>
      </c>
      <c r="AZ273" s="9">
        <v>7221.605677690738</v>
      </c>
      <c r="BA273" s="9">
        <v>7154.7883748857039</v>
      </c>
      <c r="BB273" s="9">
        <v>7194.9257805338138</v>
      </c>
      <c r="BC273" s="9" t="s">
        <v>0</v>
      </c>
      <c r="BD273" s="9" t="s">
        <v>0</v>
      </c>
      <c r="BE273" s="9" t="s">
        <v>0</v>
      </c>
      <c r="BF273" s="9" t="s">
        <v>0</v>
      </c>
      <c r="BG273" s="9" t="s">
        <v>0</v>
      </c>
      <c r="BH273" s="9" t="s">
        <v>0</v>
      </c>
    </row>
    <row r="274" spans="3:60" x14ac:dyDescent="0.2">
      <c r="C274" s="9" t="s">
        <v>291</v>
      </c>
      <c r="D274" s="9">
        <v>3963.9227973880852</v>
      </c>
      <c r="E274" s="9">
        <v>3968.1742213137759</v>
      </c>
      <c r="F274" s="9">
        <v>3883.4901790869235</v>
      </c>
      <c r="G274" s="9">
        <v>3957.1226153516454</v>
      </c>
      <c r="H274" s="9">
        <v>3813.1608558940211</v>
      </c>
      <c r="I274" s="9">
        <v>4010.9407025878641</v>
      </c>
      <c r="J274" s="9">
        <v>4028.7090257932964</v>
      </c>
      <c r="K274" s="9">
        <v>4090.3262026598063</v>
      </c>
      <c r="L274" s="9">
        <v>4407.6844754257208</v>
      </c>
      <c r="M274" s="9">
        <v>4492.7393957939503</v>
      </c>
      <c r="N274" s="9">
        <v>4572.4748984703601</v>
      </c>
      <c r="O274" s="9">
        <v>4694.4102258544062</v>
      </c>
      <c r="P274" s="9">
        <v>4889.1625672615564</v>
      </c>
      <c r="Q274" s="9">
        <v>5084.111022656718</v>
      </c>
      <c r="R274" s="9">
        <v>4850.0709225373039</v>
      </c>
      <c r="S274" s="9">
        <v>5586.1688018420491</v>
      </c>
      <c r="T274" s="9">
        <v>5485.8019771422405</v>
      </c>
      <c r="U274" s="9">
        <v>6016.3905518765941</v>
      </c>
      <c r="V274" s="9">
        <v>5799.1411673150715</v>
      </c>
      <c r="W274" s="9">
        <v>5973.3071894018867</v>
      </c>
      <c r="X274" s="9">
        <v>6022.3749933907893</v>
      </c>
      <c r="Y274" s="9">
        <v>5821.524794428522</v>
      </c>
      <c r="Z274" s="9">
        <v>6336.209270594607</v>
      </c>
      <c r="AA274" s="9">
        <v>5914.620502273252</v>
      </c>
      <c r="AB274" s="9">
        <v>6176.2654760761998</v>
      </c>
      <c r="AC274" s="9">
        <v>5613.7239633335475</v>
      </c>
      <c r="AD274" s="9">
        <v>5671.7302022809481</v>
      </c>
      <c r="AE274" s="9">
        <v>5586.6289212532938</v>
      </c>
      <c r="AF274" s="9">
        <v>5955.7118914538878</v>
      </c>
      <c r="AG274" s="9">
        <v>5904.5161061164035</v>
      </c>
      <c r="AH274" s="9">
        <v>5789.8791269630547</v>
      </c>
      <c r="AI274" s="9">
        <v>5844.8241692204892</v>
      </c>
      <c r="AJ274" s="9">
        <v>6961.3397795363735</v>
      </c>
      <c r="AK274" s="9">
        <v>6637.4925677089195</v>
      </c>
      <c r="AL274" s="9">
        <v>6743.1098499404025</v>
      </c>
      <c r="AM274" s="9">
        <v>6222.7814651264925</v>
      </c>
      <c r="AN274" s="9">
        <v>6133.8170943012801</v>
      </c>
      <c r="AO274" s="9">
        <v>6329.6376089686419</v>
      </c>
      <c r="AP274" s="9">
        <v>6338.5331026780796</v>
      </c>
      <c r="AQ274" s="9">
        <v>6569.7201385029412</v>
      </c>
      <c r="AR274" s="9">
        <v>6498.7689807911784</v>
      </c>
      <c r="AS274" s="9">
        <v>6529.5551688908527</v>
      </c>
      <c r="AT274" s="9">
        <v>6555.5667172566655</v>
      </c>
      <c r="AU274" s="9">
        <v>6658.558511726802</v>
      </c>
      <c r="AV274" s="9">
        <v>6946.5147830561637</v>
      </c>
      <c r="AW274" s="9">
        <v>6833.0831928963189</v>
      </c>
      <c r="AX274" s="9">
        <v>7280.9753663301672</v>
      </c>
      <c r="AY274" s="9">
        <v>7458.1278321093168</v>
      </c>
      <c r="AZ274" s="9">
        <v>7930.5022536247106</v>
      </c>
      <c r="BA274" s="9">
        <v>8012.5842713031107</v>
      </c>
      <c r="BB274" s="9">
        <v>7979.2326927357681</v>
      </c>
      <c r="BC274" s="9" t="s">
        <v>0</v>
      </c>
      <c r="BD274" s="9" t="s">
        <v>0</v>
      </c>
      <c r="BE274" s="9" t="s">
        <v>0</v>
      </c>
      <c r="BF274" s="9" t="s">
        <v>0</v>
      </c>
      <c r="BG274" s="9" t="s">
        <v>0</v>
      </c>
      <c r="BH274" s="9" t="s">
        <v>0</v>
      </c>
    </row>
    <row r="275" spans="3:60" x14ac:dyDescent="0.2">
      <c r="C275" s="9" t="s">
        <v>293</v>
      </c>
      <c r="D275" s="9">
        <v>3.1517320975652301</v>
      </c>
      <c r="E275" s="9">
        <v>3.0011338193013555</v>
      </c>
      <c r="F275" s="9">
        <v>2.794747375260608</v>
      </c>
      <c r="G275" s="9">
        <v>2.7273697689020131</v>
      </c>
      <c r="H275" s="9">
        <v>2.5224049075218633</v>
      </c>
      <c r="I275" s="9">
        <v>2.5214208563774125</v>
      </c>
      <c r="J275" s="9">
        <v>2.3923265024976965</v>
      </c>
      <c r="K275" s="9">
        <v>2.3295060663726099</v>
      </c>
      <c r="L275" s="9">
        <v>2.4256457501875488</v>
      </c>
      <c r="M275" s="9">
        <v>2.3688740845203506</v>
      </c>
      <c r="N275" s="9">
        <v>2.3056709235006512</v>
      </c>
      <c r="O275" s="9">
        <v>2.3299185370490099</v>
      </c>
      <c r="P275" s="9">
        <v>2.4208803673256889</v>
      </c>
      <c r="Q275" s="9">
        <v>2.4212200205060253</v>
      </c>
      <c r="R275" s="9">
        <v>2.1779436231049045</v>
      </c>
      <c r="S275" s="9">
        <v>2.3765158198744731</v>
      </c>
      <c r="T275" s="9">
        <v>2.2431418041642313</v>
      </c>
      <c r="U275" s="9">
        <v>2.4177076978765872</v>
      </c>
      <c r="V275" s="9">
        <v>2.3363712824358962</v>
      </c>
      <c r="W275" s="9">
        <v>2.3818097130249787</v>
      </c>
      <c r="X275" s="9">
        <v>2.3558497610925189</v>
      </c>
      <c r="Y275" s="9">
        <v>2.2091359616687942</v>
      </c>
      <c r="Z275" s="9">
        <v>2.3214683470468125</v>
      </c>
      <c r="AA275" s="9">
        <v>2.1070538625469624</v>
      </c>
      <c r="AB275" s="9">
        <v>2.0943830111621287</v>
      </c>
      <c r="AC275" s="9">
        <v>1.8277022968772476</v>
      </c>
      <c r="AD275" s="9">
        <v>1.758186297054767</v>
      </c>
      <c r="AE275" s="9">
        <v>1.6448799780577203</v>
      </c>
      <c r="AF275" s="9">
        <v>1.7087053867452784</v>
      </c>
      <c r="AG275" s="9">
        <v>1.6605845418101546</v>
      </c>
      <c r="AH275" s="9">
        <v>1.5777719784364419</v>
      </c>
      <c r="AI275" s="9">
        <v>1.5602093043167098</v>
      </c>
      <c r="AJ275" s="9">
        <v>1.8319128691846895</v>
      </c>
      <c r="AK275" s="9">
        <v>1.7307704349878217</v>
      </c>
      <c r="AL275" s="9">
        <v>1.691349668735417</v>
      </c>
      <c r="AM275" s="9">
        <v>1.5209177556416351</v>
      </c>
      <c r="AN275" s="9">
        <v>1.4641071432590673</v>
      </c>
      <c r="AO275" s="9">
        <v>1.4670559579636857</v>
      </c>
      <c r="AP275" s="9">
        <v>1.462088805776107</v>
      </c>
      <c r="AQ275" s="9">
        <v>1.5414823873897949</v>
      </c>
      <c r="AR275" s="9">
        <v>1.5143605320312445</v>
      </c>
      <c r="AS275" s="9">
        <v>1.5068884376503415</v>
      </c>
      <c r="AT275" s="9">
        <v>1.4728070619660387</v>
      </c>
      <c r="AU275" s="9">
        <v>1.4804837137220634</v>
      </c>
      <c r="AV275" s="9">
        <v>1.5145937623617336</v>
      </c>
      <c r="AW275" s="9">
        <v>1.4610775347335301</v>
      </c>
      <c r="AX275" s="9">
        <v>1.5385792598936692</v>
      </c>
      <c r="AY275" s="9">
        <v>1.5454083810384924</v>
      </c>
      <c r="AZ275" s="9">
        <v>1.6178904101982052</v>
      </c>
      <c r="BA275" s="9">
        <v>1.6040071867851604</v>
      </c>
      <c r="BB275" s="9">
        <v>1.5609449910496651</v>
      </c>
      <c r="BC275" s="9" t="s">
        <v>0</v>
      </c>
      <c r="BD275" s="9" t="s">
        <v>0</v>
      </c>
      <c r="BE275" s="9" t="s">
        <v>0</v>
      </c>
      <c r="BF275" s="9" t="s">
        <v>0</v>
      </c>
      <c r="BG275" s="9" t="s">
        <v>0</v>
      </c>
      <c r="BH275" s="9" t="s">
        <v>0</v>
      </c>
    </row>
    <row r="276" spans="3:60" x14ac:dyDescent="0.2">
      <c r="C276" s="9" t="s">
        <v>292</v>
      </c>
      <c r="D276" s="9">
        <v>5.5766148719000004</v>
      </c>
      <c r="E276" s="9">
        <v>0.10725294469640101</v>
      </c>
      <c r="F276" s="9">
        <v>-2.1340807510920046</v>
      </c>
      <c r="G276" s="9">
        <v>1.8960376586309335</v>
      </c>
      <c r="H276" s="9">
        <v>-3.6380414116844562</v>
      </c>
      <c r="I276" s="9">
        <v>5.1867690393426091</v>
      </c>
      <c r="J276" s="9">
        <v>0.44299640715128596</v>
      </c>
      <c r="K276" s="9">
        <v>1.5294521513470771</v>
      </c>
      <c r="L276" s="9">
        <v>7.758752164058369</v>
      </c>
      <c r="M276" s="9">
        <v>1.9296962122048233</v>
      </c>
      <c r="N276" s="9">
        <v>1.7747635830170028</v>
      </c>
      <c r="O276" s="9">
        <v>2.6667249157526607</v>
      </c>
      <c r="P276" s="9">
        <v>4.1486008260325224</v>
      </c>
      <c r="Q276" s="9">
        <v>3.9873588311536201</v>
      </c>
      <c r="R276" s="9">
        <v>-4.603363283697826</v>
      </c>
      <c r="S276" s="9">
        <v>15.177053924804419</v>
      </c>
      <c r="T276" s="9">
        <v>-1.7967023242604685</v>
      </c>
      <c r="U276" s="9">
        <v>9.6720329487860468</v>
      </c>
      <c r="V276" s="9">
        <v>-3.6109588080806887</v>
      </c>
      <c r="W276" s="9">
        <v>3.0033071632820985</v>
      </c>
      <c r="X276" s="9">
        <v>0.82145120672785232</v>
      </c>
      <c r="Y276" s="9">
        <v>-3.3350663016283311</v>
      </c>
      <c r="Z276" s="9">
        <v>8.8410595907564051</v>
      </c>
      <c r="AA276" s="9">
        <v>-6.6536433744050267</v>
      </c>
      <c r="AB276" s="9">
        <v>4.4236984216043274</v>
      </c>
      <c r="AC276" s="9">
        <v>-9.1081174363644166</v>
      </c>
      <c r="AD276" s="9">
        <v>1.0332933953695056</v>
      </c>
      <c r="AE276" s="9">
        <v>-1.5004465655547139</v>
      </c>
      <c r="AF276" s="9">
        <v>6.6065417159977491</v>
      </c>
      <c r="AG276" s="9">
        <v>-0.85960815886589881</v>
      </c>
      <c r="AH276" s="9">
        <v>-1.9415135312205956</v>
      </c>
      <c r="AI276" s="9">
        <v>0.94898427156380194</v>
      </c>
      <c r="AJ276" s="9">
        <v>19.10263812888644</v>
      </c>
      <c r="AK276" s="9">
        <v>-4.6520816693855105</v>
      </c>
      <c r="AL276" s="9">
        <v>1.5912226063394153</v>
      </c>
      <c r="AM276" s="9">
        <v>-7.7164453255719856</v>
      </c>
      <c r="AN276" s="9">
        <v>-1.4296560360312127</v>
      </c>
      <c r="AO276" s="9">
        <v>3.1924739792011714</v>
      </c>
      <c r="AP276" s="9">
        <v>0.14053717225190887</v>
      </c>
      <c r="AQ276" s="9">
        <v>3.6473271036035593</v>
      </c>
      <c r="AR276" s="9">
        <v>-1.0799723004324191</v>
      </c>
      <c r="AS276" s="9">
        <v>0.47372338039206596</v>
      </c>
      <c r="AT276" s="9">
        <v>0.39836631582104154</v>
      </c>
      <c r="AU276" s="9">
        <v>1.5710585966431267</v>
      </c>
      <c r="AV276" s="9">
        <v>4.324603753533518</v>
      </c>
      <c r="AW276" s="9">
        <v>-1.6329280754793229</v>
      </c>
      <c r="AX276" s="9">
        <v>6.5547595542152504</v>
      </c>
      <c r="AY276" s="9">
        <v>2.4330870091713974</v>
      </c>
      <c r="AZ276" s="9">
        <v>6.3336863104128005</v>
      </c>
      <c r="BA276" s="9">
        <v>1.0350166364416991</v>
      </c>
      <c r="BB276" s="9">
        <v>-0.41623997249914391</v>
      </c>
      <c r="BC276" s="9" t="s">
        <v>0</v>
      </c>
      <c r="BD276" s="9" t="s">
        <v>0</v>
      </c>
      <c r="BE276" s="9" t="s">
        <v>0</v>
      </c>
      <c r="BF276" s="9" t="s">
        <v>0</v>
      </c>
      <c r="BG276" s="9" t="s">
        <v>0</v>
      </c>
      <c r="BH276" s="9" t="s">
        <v>0</v>
      </c>
    </row>
    <row r="277" spans="3:60" x14ac:dyDescent="0.2">
      <c r="C277" s="9" t="s">
        <v>294</v>
      </c>
      <c r="D277" s="9">
        <v>125769.66171871926</v>
      </c>
      <c r="E277" s="9">
        <v>132222.50190221579</v>
      </c>
      <c r="F277" s="9">
        <v>138956.75199354257</v>
      </c>
      <c r="G277" s="9">
        <v>145089.33333761734</v>
      </c>
      <c r="H277" s="9">
        <v>151171.6395937503</v>
      </c>
      <c r="I277" s="9">
        <v>159074.62224892044</v>
      </c>
      <c r="J277" s="9">
        <v>168401.30398535245</v>
      </c>
      <c r="K277" s="9">
        <v>175587.70340654478</v>
      </c>
      <c r="L277" s="9">
        <v>181711.79674875946</v>
      </c>
      <c r="M277" s="9">
        <v>189657.16350869869</v>
      </c>
      <c r="N277" s="9">
        <v>198314.28899350771</v>
      </c>
      <c r="O277" s="9">
        <v>201483.87813593581</v>
      </c>
      <c r="P277" s="9">
        <v>201958.04110149163</v>
      </c>
      <c r="Q277" s="9">
        <v>209981.37218418336</v>
      </c>
      <c r="R277" s="9">
        <v>222690.37963540034</v>
      </c>
      <c r="S277" s="9">
        <v>235057.08462471372</v>
      </c>
      <c r="T277" s="9">
        <v>244558.85789111699</v>
      </c>
      <c r="U277" s="9">
        <v>248846.89564253943</v>
      </c>
      <c r="V277" s="9">
        <v>248211.45555550992</v>
      </c>
      <c r="W277" s="9">
        <v>250788.59812925968</v>
      </c>
      <c r="X277" s="9">
        <v>255634.93448741524</v>
      </c>
      <c r="Y277" s="9">
        <v>263520.43945864285</v>
      </c>
      <c r="Z277" s="9">
        <v>272939.72276878252</v>
      </c>
      <c r="AA277" s="9">
        <v>280705.70987320575</v>
      </c>
      <c r="AB277" s="9">
        <v>294896.65658857313</v>
      </c>
      <c r="AC277" s="9">
        <v>307146.5179490649</v>
      </c>
      <c r="AD277" s="9">
        <v>322589.83088322153</v>
      </c>
      <c r="AE277" s="9">
        <v>339637.48089693475</v>
      </c>
      <c r="AF277" s="9">
        <v>348551.12751755625</v>
      </c>
      <c r="AG277" s="9">
        <v>355568.53369718016</v>
      </c>
      <c r="AH277" s="9">
        <v>366965.518851512</v>
      </c>
      <c r="AI277" s="9">
        <v>374617.953696938</v>
      </c>
      <c r="AJ277" s="9">
        <v>380003.86899594113</v>
      </c>
      <c r="AK277" s="9">
        <v>383499.3037511427</v>
      </c>
      <c r="AL277" s="9">
        <v>398682.18704781902</v>
      </c>
      <c r="AM277" s="9">
        <v>409146.48027771001</v>
      </c>
      <c r="AN277" s="9">
        <v>418945.91680275189</v>
      </c>
      <c r="AO277" s="9">
        <v>431451.68216721289</v>
      </c>
      <c r="AP277" s="9">
        <v>433525.86228942877</v>
      </c>
      <c r="AQ277" s="9">
        <v>426194.95313387935</v>
      </c>
      <c r="AR277" s="9">
        <v>429142.78623428196</v>
      </c>
      <c r="AS277" s="9">
        <v>433313.77464626689</v>
      </c>
      <c r="AT277" s="9">
        <v>445106.95844340196</v>
      </c>
      <c r="AU277" s="9">
        <v>449755.60690138309</v>
      </c>
      <c r="AV277" s="9">
        <v>458638.80835111433</v>
      </c>
      <c r="AW277" s="9">
        <v>467674.23565529875</v>
      </c>
      <c r="AX277" s="9">
        <v>473227.18797297141</v>
      </c>
      <c r="AY277" s="9">
        <v>482599.15784186183</v>
      </c>
      <c r="AZ277" s="9">
        <v>490175.49048041872</v>
      </c>
      <c r="BA277" s="9">
        <v>499535.43458632345</v>
      </c>
      <c r="BB277" s="9">
        <v>511179.62122227601</v>
      </c>
      <c r="BC277" s="9">
        <v>520664.33043759171</v>
      </c>
      <c r="BD277" s="9">
        <v>530039.51887389121</v>
      </c>
      <c r="BE277" s="9">
        <v>539595.24429885624</v>
      </c>
      <c r="BF277" s="9">
        <v>549129.96503474121</v>
      </c>
      <c r="BG277" s="9" t="s">
        <v>0</v>
      </c>
      <c r="BH277" s="9" t="s">
        <v>0</v>
      </c>
    </row>
    <row r="278" spans="3:60" x14ac:dyDescent="0.2">
      <c r="C278" s="9" t="s">
        <v>295</v>
      </c>
      <c r="D278" s="9">
        <v>32450.62158047879</v>
      </c>
      <c r="E278" s="9">
        <v>33877.146272666098</v>
      </c>
      <c r="F278" s="9">
        <v>35330.981945980813</v>
      </c>
      <c r="G278" s="9">
        <v>36638.720539802358</v>
      </c>
      <c r="H278" s="9">
        <v>37935.166773839475</v>
      </c>
      <c r="I278" s="9">
        <v>39699.181993741062</v>
      </c>
      <c r="J278" s="9">
        <v>41828.441128999613</v>
      </c>
      <c r="K278" s="9">
        <v>43430.052784205982</v>
      </c>
      <c r="L278" s="9">
        <v>44767.626693461316</v>
      </c>
      <c r="M278" s="9">
        <v>46564.488953768399</v>
      </c>
      <c r="N278" s="9">
        <v>48535.06828034942</v>
      </c>
      <c r="O278" s="9">
        <v>49142.409301447755</v>
      </c>
      <c r="P278" s="9">
        <v>49078.50330534426</v>
      </c>
      <c r="Q278" s="9">
        <v>50867.580470974644</v>
      </c>
      <c r="R278" s="9">
        <v>53789.946771835836</v>
      </c>
      <c r="S278" s="9">
        <v>56599.346165353651</v>
      </c>
      <c r="T278" s="9">
        <v>58689.430739408919</v>
      </c>
      <c r="U278" s="9">
        <v>59433.220836527216</v>
      </c>
      <c r="V278" s="9">
        <v>58971.597898671869</v>
      </c>
      <c r="W278" s="9">
        <v>59330.162793768563</v>
      </c>
      <c r="X278" s="9">
        <v>60277.041850369067</v>
      </c>
      <c r="Y278" s="9">
        <v>61830.229811976264</v>
      </c>
      <c r="Z278" s="9">
        <v>63681.689866724802</v>
      </c>
      <c r="AA278" s="9">
        <v>65098.726779500415</v>
      </c>
      <c r="AB278" s="9">
        <v>67995.53990974708</v>
      </c>
      <c r="AC278" s="9">
        <v>70462.610220019473</v>
      </c>
      <c r="AD278" s="9">
        <v>73633.834942529444</v>
      </c>
      <c r="AE278" s="9">
        <v>77102.719840393809</v>
      </c>
      <c r="AF278" s="9">
        <v>78661.956108678904</v>
      </c>
      <c r="AG278" s="9">
        <v>79688.151881931903</v>
      </c>
      <c r="AH278" s="9">
        <v>81711.315709532835</v>
      </c>
      <c r="AI278" s="9">
        <v>82990.242289972986</v>
      </c>
      <c r="AJ278" s="9">
        <v>83738.181797254554</v>
      </c>
      <c r="AK278" s="9">
        <v>84008.609803098065</v>
      </c>
      <c r="AL278" s="9">
        <v>86821.033764768945</v>
      </c>
      <c r="AM278" s="9">
        <v>88502.375141187542</v>
      </c>
      <c r="AN278" s="9">
        <v>89883.268998659492</v>
      </c>
      <c r="AO278" s="9">
        <v>91622.782367214444</v>
      </c>
      <c r="AP278" s="9">
        <v>90924.048298957365</v>
      </c>
      <c r="AQ278" s="9">
        <v>88257.393483926149</v>
      </c>
      <c r="AR278" s="9">
        <v>87777.211338572699</v>
      </c>
      <c r="AS278" s="9">
        <v>87485.115010350681</v>
      </c>
      <c r="AT278" s="9">
        <v>88684.391002869495</v>
      </c>
      <c r="AU278" s="9">
        <v>88534.568287673828</v>
      </c>
      <c r="AV278" s="9">
        <v>89281.449941817089</v>
      </c>
      <c r="AW278" s="9">
        <v>90093.283693950827</v>
      </c>
      <c r="AX278" s="9">
        <v>90379.524059009054</v>
      </c>
      <c r="AY278" s="9">
        <v>91453.317764233812</v>
      </c>
      <c r="AZ278" s="9">
        <v>92059.007226888658</v>
      </c>
      <c r="BA278" s="9">
        <v>92977.869614150259</v>
      </c>
      <c r="BB278" s="9">
        <v>94295.066102882076</v>
      </c>
      <c r="BC278" s="9">
        <v>95004.098248131355</v>
      </c>
      <c r="BD278" s="9">
        <v>95661.073235416159</v>
      </c>
      <c r="BE278" s="9">
        <v>96336.119275817095</v>
      </c>
      <c r="BF278" s="9">
        <v>97079.252760641728</v>
      </c>
      <c r="BG278" s="9" t="s">
        <v>0</v>
      </c>
      <c r="BH278" s="9" t="s">
        <v>0</v>
      </c>
    </row>
    <row r="279" spans="3:60" x14ac:dyDescent="0.2">
      <c r="C279" s="9" t="s">
        <v>296</v>
      </c>
      <c r="D279" s="9">
        <v>1022.7566562113794</v>
      </c>
      <c r="E279" s="9">
        <v>1016.6984938031708</v>
      </c>
      <c r="F279" s="9">
        <v>987.41169058909827</v>
      </c>
      <c r="G279" s="9">
        <v>999.27338771506197</v>
      </c>
      <c r="H279" s="9">
        <v>956.87850837993005</v>
      </c>
      <c r="I279" s="9">
        <v>1000.9834546014135</v>
      </c>
      <c r="J279" s="9">
        <v>1000.6728827107046</v>
      </c>
      <c r="K279" s="9">
        <v>1011.7057142369048</v>
      </c>
      <c r="L279" s="9">
        <v>1085.9040343497709</v>
      </c>
      <c r="M279" s="9">
        <v>1103.0541114151608</v>
      </c>
      <c r="N279" s="9">
        <v>1119.0589570412042</v>
      </c>
      <c r="O279" s="9">
        <v>1144.9781038669282</v>
      </c>
      <c r="P279" s="9">
        <v>1188.1318510963686</v>
      </c>
      <c r="Q279" s="9">
        <v>1231.6160423102515</v>
      </c>
      <c r="R279" s="9">
        <v>1171.5147155887209</v>
      </c>
      <c r="S279" s="9">
        <v>1345.0924155651455</v>
      </c>
      <c r="T279" s="9">
        <v>1316.4871555416942</v>
      </c>
      <c r="U279" s="9">
        <v>1436.9215552607104</v>
      </c>
      <c r="V279" s="9">
        <v>1377.7954780981402</v>
      </c>
      <c r="W279" s="9">
        <v>1413.1315801755113</v>
      </c>
      <c r="X279" s="9">
        <v>1420.0365464255574</v>
      </c>
      <c r="Y279" s="9">
        <v>1365.9138419588273</v>
      </c>
      <c r="Z279" s="9">
        <v>1478.3502731205335</v>
      </c>
      <c r="AA279" s="9">
        <v>1371.6652370763572</v>
      </c>
      <c r="AB279" s="9">
        <v>1424.0870362177081</v>
      </c>
      <c r="AC279" s="9">
        <v>1287.8467454309584</v>
      </c>
      <c r="AD279" s="9">
        <v>1294.6199959554776</v>
      </c>
      <c r="AE279" s="9">
        <v>1268.2472011925752</v>
      </c>
      <c r="AF279" s="9">
        <v>1344.101081348203</v>
      </c>
      <c r="AG279" s="9">
        <v>1323.289131805559</v>
      </c>
      <c r="AH279" s="9">
        <v>1289.2182424767434</v>
      </c>
      <c r="AI279" s="9">
        <v>1294.8214818831391</v>
      </c>
      <c r="AJ279" s="9">
        <v>1534.010528765177</v>
      </c>
      <c r="AK279" s="9">
        <v>1453.9961813163022</v>
      </c>
      <c r="AL279" s="9">
        <v>1468.4472669730842</v>
      </c>
      <c r="AM279" s="9">
        <v>1346.0483376868901</v>
      </c>
      <c r="AN279" s="9">
        <v>1315.9873620041367</v>
      </c>
      <c r="AO279" s="9">
        <v>1344.1574875703211</v>
      </c>
      <c r="AP279" s="9">
        <v>1329.3903319375167</v>
      </c>
      <c r="AQ279" s="9">
        <v>1360.4721761240298</v>
      </c>
      <c r="AR279" s="9">
        <v>1329.2634446289994</v>
      </c>
      <c r="AS279" s="9">
        <v>1318.3030827560776</v>
      </c>
      <c r="AT279" s="9">
        <v>1306.149973551836</v>
      </c>
      <c r="AU279" s="9">
        <v>1310.7398645131498</v>
      </c>
      <c r="AV279" s="9">
        <v>1352.2512717648751</v>
      </c>
      <c r="AW279" s="9">
        <v>1316.3327283560623</v>
      </c>
      <c r="AX279" s="9">
        <v>1390.5606123625223</v>
      </c>
      <c r="AY279" s="9">
        <v>1413.3272374662338</v>
      </c>
      <c r="AZ279" s="9">
        <v>1489.4138496475043</v>
      </c>
      <c r="BA279" s="9">
        <v>1491.3717107307057</v>
      </c>
      <c r="BB279" s="9">
        <v>1471.8941111399083</v>
      </c>
      <c r="BC279" s="9" t="s">
        <v>0</v>
      </c>
      <c r="BD279" s="9" t="s">
        <v>0</v>
      </c>
      <c r="BE279" s="9" t="s">
        <v>0</v>
      </c>
      <c r="BF279" s="9" t="s">
        <v>0</v>
      </c>
      <c r="BG279" s="9" t="s">
        <v>0</v>
      </c>
      <c r="BH279" s="9" t="s">
        <v>0</v>
      </c>
    </row>
    <row r="280" spans="3:60" x14ac:dyDescent="0.2">
      <c r="C280" s="9" t="s">
        <v>297</v>
      </c>
      <c r="D280" s="9">
        <v>36778</v>
      </c>
      <c r="E280" s="9">
        <v>36285</v>
      </c>
      <c r="F280" s="9">
        <v>37984</v>
      </c>
      <c r="G280" s="9">
        <v>39037</v>
      </c>
      <c r="H280" s="9">
        <v>39850</v>
      </c>
      <c r="I280" s="9">
        <v>38396</v>
      </c>
      <c r="J280" s="9">
        <v>39000</v>
      </c>
      <c r="K280" s="9">
        <v>38697</v>
      </c>
      <c r="L280" s="9">
        <v>39643</v>
      </c>
      <c r="M280" s="9">
        <v>40005</v>
      </c>
      <c r="N280" s="9">
        <v>39683</v>
      </c>
      <c r="O280" s="9">
        <v>38548</v>
      </c>
      <c r="P280" s="9">
        <v>40590</v>
      </c>
      <c r="Q280" s="9">
        <v>40910</v>
      </c>
      <c r="R280" s="9">
        <v>39483</v>
      </c>
      <c r="S280" s="9">
        <v>35600</v>
      </c>
      <c r="T280" s="9">
        <v>37650</v>
      </c>
      <c r="U280" s="9">
        <v>38000</v>
      </c>
      <c r="V280" s="9">
        <v>40200</v>
      </c>
      <c r="W280" s="9">
        <v>42577</v>
      </c>
      <c r="X280" s="9">
        <v>50613</v>
      </c>
      <c r="Y280" s="9">
        <v>41125</v>
      </c>
      <c r="Z280" s="9">
        <v>36358</v>
      </c>
      <c r="AA280" s="9">
        <v>32326</v>
      </c>
      <c r="AB280" s="9">
        <v>33471</v>
      </c>
      <c r="AC280" s="9">
        <v>38259</v>
      </c>
      <c r="AD280" s="9">
        <v>38189</v>
      </c>
      <c r="AE280" s="9">
        <v>33460</v>
      </c>
      <c r="AF280" s="9">
        <v>32756</v>
      </c>
      <c r="AG280" s="9">
        <v>32576</v>
      </c>
      <c r="AH280" s="9">
        <v>31964</v>
      </c>
      <c r="AI280" s="9">
        <v>31382</v>
      </c>
      <c r="AJ280" s="9">
        <v>22304</v>
      </c>
      <c r="AK280" s="9">
        <v>21377</v>
      </c>
      <c r="AL280" s="9">
        <v>22043</v>
      </c>
      <c r="AM280" s="9">
        <v>17752</v>
      </c>
      <c r="AN280" s="9">
        <v>18342</v>
      </c>
      <c r="AO280" s="9">
        <v>19267</v>
      </c>
      <c r="AP280" s="9">
        <v>18596</v>
      </c>
      <c r="AQ280" s="9">
        <v>18486</v>
      </c>
      <c r="AR280" s="9">
        <v>19210</v>
      </c>
      <c r="AS280" s="9">
        <v>20771</v>
      </c>
      <c r="AT280" s="9">
        <v>20606</v>
      </c>
      <c r="AU280" s="9">
        <v>19932</v>
      </c>
      <c r="AV280" s="9">
        <v>20981</v>
      </c>
      <c r="AW280" s="9">
        <v>20946</v>
      </c>
      <c r="AX280" s="9">
        <v>20467</v>
      </c>
      <c r="AY280" s="9">
        <v>20260</v>
      </c>
      <c r="AZ280" s="9">
        <v>20245</v>
      </c>
      <c r="BA280" s="9">
        <v>20185</v>
      </c>
      <c r="BB280" s="9">
        <v>20105</v>
      </c>
      <c r="BC280" s="9">
        <v>20105</v>
      </c>
      <c r="BD280" s="9">
        <v>20105</v>
      </c>
      <c r="BE280" s="9">
        <v>20105</v>
      </c>
      <c r="BF280" s="9" t="s">
        <v>0</v>
      </c>
      <c r="BG280" s="9" t="s">
        <v>0</v>
      </c>
      <c r="BH280" s="9" t="s">
        <v>0</v>
      </c>
    </row>
    <row r="281" spans="3:60" x14ac:dyDescent="0.2">
      <c r="C281" s="9" t="s">
        <v>298</v>
      </c>
      <c r="D281" s="9">
        <v>19.295944412932499</v>
      </c>
      <c r="E281" s="9">
        <v>17.423452768729643</v>
      </c>
      <c r="F281" s="9">
        <v>13.498162378884063</v>
      </c>
      <c r="G281" s="9">
        <v>13.447171824973319</v>
      </c>
      <c r="H281" s="9">
        <v>13.384192096048023</v>
      </c>
      <c r="I281" s="9">
        <v>14.469121532364596</v>
      </c>
      <c r="J281" s="9">
        <v>13.258206580067355</v>
      </c>
      <c r="K281" s="9">
        <v>15.256215711450917</v>
      </c>
      <c r="L281" s="9">
        <v>18.260894694255001</v>
      </c>
      <c r="M281" s="9">
        <v>19.515260083151745</v>
      </c>
      <c r="N281" s="9">
        <v>19.277195258170288</v>
      </c>
      <c r="O281" s="9">
        <v>19.021551408325397</v>
      </c>
      <c r="P281" s="9">
        <v>19.559278490402182</v>
      </c>
      <c r="Q281" s="9">
        <v>21.08669909748448</v>
      </c>
      <c r="R281" s="9">
        <v>18.114758581888367</v>
      </c>
      <c r="S281" s="9">
        <v>24.927394690174509</v>
      </c>
      <c r="T281" s="9">
        <v>20.23886019326298</v>
      </c>
      <c r="U281" s="9">
        <v>20.382407744533207</v>
      </c>
      <c r="V281" s="9">
        <v>18.808422428547672</v>
      </c>
      <c r="W281" s="9">
        <v>24.754706582819129</v>
      </c>
      <c r="X281" s="9">
        <v>22.618446165936906</v>
      </c>
      <c r="Y281" s="9">
        <v>21.957669489944404</v>
      </c>
      <c r="Z281" s="9">
        <v>24.399044195133378</v>
      </c>
      <c r="AA281" s="9">
        <v>27.586533616431158</v>
      </c>
      <c r="AB281" s="9">
        <v>28.524562689850214</v>
      </c>
      <c r="AC281" s="9">
        <v>25.368856331639979</v>
      </c>
      <c r="AD281" s="9">
        <v>25.204927015298296</v>
      </c>
      <c r="AE281" s="9">
        <v>24.615384615384617</v>
      </c>
      <c r="AF281" s="9">
        <v>24.993024275521186</v>
      </c>
      <c r="AG281" s="9">
        <v>22.592893951722267</v>
      </c>
      <c r="AH281" s="9">
        <v>19.438612860586268</v>
      </c>
      <c r="AI281" s="9">
        <v>21.178146912145188</v>
      </c>
      <c r="AJ281" s="9">
        <v>23.708450140168203</v>
      </c>
      <c r="AK281" s="9">
        <v>21.819602938877598</v>
      </c>
      <c r="AL281" s="9">
        <v>22.877523144634999</v>
      </c>
      <c r="AM281" s="9">
        <v>21.063836547933018</v>
      </c>
      <c r="AN281" s="9">
        <v>19.361364434488806</v>
      </c>
      <c r="AO281" s="9">
        <v>21.446615755393594</v>
      </c>
      <c r="AP281" s="9">
        <v>22.630293509427151</v>
      </c>
      <c r="AQ281" s="9">
        <v>19.186247538845173</v>
      </c>
      <c r="AR281" s="9">
        <v>18.128802192846262</v>
      </c>
      <c r="AS281" s="9">
        <v>17.041594032857734</v>
      </c>
      <c r="AT281" s="9">
        <v>17.76083894335736</v>
      </c>
      <c r="AU281" s="9">
        <v>18.892780626458684</v>
      </c>
      <c r="AV281" s="9">
        <v>21.170567819408898</v>
      </c>
      <c r="AW281" s="9">
        <v>22.486687105717756</v>
      </c>
      <c r="AX281" s="9">
        <v>24.049829862892363</v>
      </c>
      <c r="AY281" s="9">
        <v>24.703916995816748</v>
      </c>
      <c r="AZ281" s="9">
        <v>26.686756000194816</v>
      </c>
      <c r="BA281" s="9">
        <v>28.245642102071571</v>
      </c>
      <c r="BB281" s="9">
        <v>28.206976396050919</v>
      </c>
      <c r="BC281" s="9" t="s">
        <v>0</v>
      </c>
      <c r="BD281" s="9" t="s">
        <v>0</v>
      </c>
      <c r="BE281" s="9" t="s">
        <v>0</v>
      </c>
      <c r="BF281" s="9" t="s">
        <v>0</v>
      </c>
      <c r="BG281" s="9" t="s">
        <v>0</v>
      </c>
      <c r="BH281" s="9" t="s">
        <v>0</v>
      </c>
    </row>
    <row r="282" spans="3:60" x14ac:dyDescent="0.2">
      <c r="C282" s="9" t="s">
        <v>299</v>
      </c>
      <c r="D282" s="9">
        <v>49.319342030629606</v>
      </c>
      <c r="E282" s="9">
        <v>50.973941368078179</v>
      </c>
      <c r="F282" s="9">
        <v>53.184703702578744</v>
      </c>
      <c r="G282" s="9">
        <v>54.010560017974498</v>
      </c>
      <c r="H282" s="9">
        <v>53.041520760380195</v>
      </c>
      <c r="I282" s="9">
        <v>52.282859973579917</v>
      </c>
      <c r="J282" s="9">
        <v>55.401354502053962</v>
      </c>
      <c r="K282" s="9">
        <v>53.889509579949646</v>
      </c>
      <c r="L282" s="9">
        <v>52.080684313952133</v>
      </c>
      <c r="M282" s="9">
        <v>50.939133457214275</v>
      </c>
      <c r="N282" s="9">
        <v>49.912922326715432</v>
      </c>
      <c r="O282" s="9">
        <v>48.916149425888896</v>
      </c>
      <c r="P282" s="9">
        <v>49.225661715484954</v>
      </c>
      <c r="Q282" s="9">
        <v>47.870127376304168</v>
      </c>
      <c r="R282" s="9">
        <v>48.33832136466286</v>
      </c>
      <c r="S282" s="9">
        <v>42.706057724433933</v>
      </c>
      <c r="T282" s="9">
        <v>45.599683661616787</v>
      </c>
      <c r="U282" s="9">
        <v>43.323124370863759</v>
      </c>
      <c r="V282" s="9">
        <v>45.621015892631497</v>
      </c>
      <c r="W282" s="9">
        <v>42.578705480597954</v>
      </c>
      <c r="X282" s="9">
        <v>43.303487893417163</v>
      </c>
      <c r="Y282" s="9">
        <v>46.297712771911492</v>
      </c>
      <c r="Z282" s="9">
        <v>43.764500782771236</v>
      </c>
      <c r="AA282" s="9">
        <v>36.018743028428929</v>
      </c>
      <c r="AB282" s="9">
        <v>34.936210327851683</v>
      </c>
      <c r="AC282" s="9">
        <v>37.332445408362993</v>
      </c>
      <c r="AD282" s="9">
        <v>37.483014070924476</v>
      </c>
      <c r="AE282" s="9">
        <v>38.474576271186443</v>
      </c>
      <c r="AF282" s="9">
        <v>37.708773468330207</v>
      </c>
      <c r="AG282" s="9">
        <v>38.974776240846218</v>
      </c>
      <c r="AH282" s="9">
        <v>40.797760671798457</v>
      </c>
      <c r="AI282" s="9">
        <v>39.067831564738086</v>
      </c>
      <c r="AJ282" s="9">
        <v>37.907026893811036</v>
      </c>
      <c r="AK282" s="9">
        <v>40.250117242457399</v>
      </c>
      <c r="AL282" s="9">
        <v>41.293064197905601</v>
      </c>
      <c r="AM282" s="9">
        <v>42.83626195545105</v>
      </c>
      <c r="AN282" s="9">
        <v>45.423690731502802</v>
      </c>
      <c r="AO282" s="9">
        <v>43.18940735793722</v>
      </c>
      <c r="AP282" s="9">
        <v>41.905318319606863</v>
      </c>
      <c r="AQ282" s="9">
        <v>42.386070603861619</v>
      </c>
      <c r="AR282" s="9">
        <v>42.69435795882837</v>
      </c>
      <c r="AS282" s="9">
        <v>43.428578996913053</v>
      </c>
      <c r="AT282" s="9">
        <v>42.384750904822461</v>
      </c>
      <c r="AU282" s="9">
        <v>41.016925568580774</v>
      </c>
      <c r="AV282" s="9">
        <v>39.362362573388459</v>
      </c>
      <c r="AW282" s="9">
        <v>38.702082937154572</v>
      </c>
      <c r="AX282" s="9">
        <v>37.281274162344843</v>
      </c>
      <c r="AY282" s="9">
        <v>36.104590529906211</v>
      </c>
      <c r="AZ282" s="9">
        <v>34.470962723064964</v>
      </c>
      <c r="BA282" s="9">
        <v>33.616221645771923</v>
      </c>
      <c r="BB282" s="9">
        <v>33.712368247910362</v>
      </c>
      <c r="BC282" s="9" t="s">
        <v>0</v>
      </c>
      <c r="BD282" s="9" t="s">
        <v>0</v>
      </c>
      <c r="BE282" s="9" t="s">
        <v>0</v>
      </c>
      <c r="BF282" s="9" t="s">
        <v>0</v>
      </c>
      <c r="BG282" s="9" t="s">
        <v>0</v>
      </c>
      <c r="BH282" s="9" t="s">
        <v>0</v>
      </c>
    </row>
    <row r="283" spans="3:60" x14ac:dyDescent="0.2">
      <c r="C283" s="9" t="s">
        <v>300</v>
      </c>
      <c r="D283" s="9">
        <v>4.6972490073737942</v>
      </c>
      <c r="E283" s="9">
        <v>3.6644951140065145</v>
      </c>
      <c r="F283" s="9">
        <v>4.6806184126598422</v>
      </c>
      <c r="G283" s="9">
        <v>5.1058810312868621</v>
      </c>
      <c r="H283" s="9">
        <v>4.1895947973986996</v>
      </c>
      <c r="I283" s="9">
        <v>4.9764696169088509</v>
      </c>
      <c r="J283" s="9">
        <v>4.7500092520632107</v>
      </c>
      <c r="K283" s="9">
        <v>3.9153562674048259</v>
      </c>
      <c r="L283" s="9">
        <v>3.8824991330482028</v>
      </c>
      <c r="M283" s="9">
        <v>4.0720291966899724</v>
      </c>
      <c r="N283" s="9">
        <v>4.6121140056930781</v>
      </c>
      <c r="O283" s="9">
        <v>4.7205853107108098</v>
      </c>
      <c r="P283" s="9">
        <v>4.7473449966529762</v>
      </c>
      <c r="Q283" s="9">
        <v>5.3870895474620752</v>
      </c>
      <c r="R283" s="9">
        <v>5.4105162807779781</v>
      </c>
      <c r="S283" s="9">
        <v>6.9386260248271618</v>
      </c>
      <c r="T283" s="9">
        <v>7.5210686306007961</v>
      </c>
      <c r="U283" s="9">
        <v>9.7481313315199927</v>
      </c>
      <c r="V283" s="9">
        <v>8.1888568519696747</v>
      </c>
      <c r="W283" s="9">
        <v>8.7065631366065368</v>
      </c>
      <c r="X283" s="9">
        <v>9.8120392200890691</v>
      </c>
      <c r="Y283" s="9">
        <v>9.4511398828401934</v>
      </c>
      <c r="Z283" s="9">
        <v>9.7731481280709147</v>
      </c>
      <c r="AA283" s="9">
        <v>8.1574379933934278</v>
      </c>
      <c r="AB283" s="9">
        <v>8.7847491358541934</v>
      </c>
      <c r="AC283" s="9">
        <v>6.7449300534104877</v>
      </c>
      <c r="AD283" s="9">
        <v>6.8995748038399158</v>
      </c>
      <c r="AE283" s="9">
        <v>5.9104737070838764</v>
      </c>
      <c r="AF283" s="9">
        <v>6.8760712719735322</v>
      </c>
      <c r="AG283" s="9">
        <v>5.1726142043473207</v>
      </c>
      <c r="AH283" s="9">
        <v>4.9762848923100851</v>
      </c>
      <c r="AI283" s="9">
        <v>5.1183021485620008</v>
      </c>
      <c r="AJ283" s="9">
        <v>5.9240319152213425</v>
      </c>
      <c r="AK283" s="9">
        <v>7.0564327028294516</v>
      </c>
      <c r="AL283" s="9">
        <v>5.3725906814387612</v>
      </c>
      <c r="AM283" s="9">
        <v>4.972832131168377</v>
      </c>
      <c r="AN283" s="9">
        <v>4.3227736926133025</v>
      </c>
      <c r="AO283" s="9">
        <v>5.5924968785388662</v>
      </c>
      <c r="AP283" s="9">
        <v>6.1066114337388946</v>
      </c>
      <c r="AQ283" s="9">
        <v>5.4880761204426696</v>
      </c>
      <c r="AR283" s="9">
        <v>5.2427963403825757</v>
      </c>
      <c r="AS283" s="9">
        <v>4.2175483085044352</v>
      </c>
      <c r="AT283" s="9">
        <v>4.8590671924158171</v>
      </c>
      <c r="AU283" s="9">
        <v>5.6432107292172482</v>
      </c>
      <c r="AV283" s="9">
        <v>6.0046051376272223</v>
      </c>
      <c r="AW283" s="9">
        <v>5.5982457622390909</v>
      </c>
      <c r="AX283" s="9">
        <v>6.9625715368112111</v>
      </c>
      <c r="AY283" s="9">
        <v>7.3482862124081478</v>
      </c>
      <c r="AZ283" s="9">
        <v>7.7924802908442068</v>
      </c>
      <c r="BA283" s="9">
        <v>7.5336699739386583</v>
      </c>
      <c r="BB283" s="9">
        <v>7.0417919354252607</v>
      </c>
      <c r="BC283" s="9" t="s">
        <v>0</v>
      </c>
      <c r="BD283" s="9" t="s">
        <v>0</v>
      </c>
      <c r="BE283" s="9" t="s">
        <v>0</v>
      </c>
      <c r="BF283" s="9" t="s">
        <v>0</v>
      </c>
      <c r="BG283" s="9" t="s">
        <v>0</v>
      </c>
      <c r="BH283" s="9" t="s">
        <v>0</v>
      </c>
    </row>
    <row r="284" spans="3:60" x14ac:dyDescent="0.2">
      <c r="C284" s="9" t="s">
        <v>301</v>
      </c>
      <c r="D284" s="9">
        <v>26.687464549064092</v>
      </c>
      <c r="E284" s="9">
        <v>27.938110749185668</v>
      </c>
      <c r="F284" s="9">
        <v>28.636515505877348</v>
      </c>
      <c r="G284" s="9">
        <v>27.436387125765322</v>
      </c>
      <c r="H284" s="9">
        <v>29.38469234617309</v>
      </c>
      <c r="I284" s="9">
        <v>28.271548877146632</v>
      </c>
      <c r="J284" s="9">
        <v>26.590429665815478</v>
      </c>
      <c r="K284" s="9">
        <v>26.93891844119462</v>
      </c>
      <c r="L284" s="9">
        <v>25.775921858744653</v>
      </c>
      <c r="M284" s="9">
        <v>25.473577262943998</v>
      </c>
      <c r="N284" s="9">
        <v>26.197768409421201</v>
      </c>
      <c r="O284" s="9">
        <v>27.341713855074889</v>
      </c>
      <c r="P284" s="9">
        <v>26.46771479745988</v>
      </c>
      <c r="Q284" s="9">
        <v>25.65608397874928</v>
      </c>
      <c r="R284" s="9">
        <v>28.1364037726708</v>
      </c>
      <c r="S284" s="9">
        <v>25.427921560564393</v>
      </c>
      <c r="T284" s="9">
        <v>26.640387514519436</v>
      </c>
      <c r="U284" s="9">
        <v>26.54633655308303</v>
      </c>
      <c r="V284" s="9">
        <v>27.381704826851148</v>
      </c>
      <c r="W284" s="9">
        <v>23.960024799976384</v>
      </c>
      <c r="X284" s="9">
        <v>24.266026720556866</v>
      </c>
      <c r="Y284" s="9">
        <v>22.293477855303905</v>
      </c>
      <c r="Z284" s="9">
        <v>22.063306894024489</v>
      </c>
      <c r="AA284" s="9">
        <v>28.23728536174648</v>
      </c>
      <c r="AB284" s="9">
        <v>27.754477846443908</v>
      </c>
      <c r="AC284" s="9">
        <v>30.553768206586547</v>
      </c>
      <c r="AD284" s="9">
        <v>30.403717178801561</v>
      </c>
      <c r="AE284" s="9">
        <v>30.999565406345067</v>
      </c>
      <c r="AF284" s="9">
        <v>30.42213098417507</v>
      </c>
      <c r="AG284" s="9">
        <v>33.259715603084196</v>
      </c>
      <c r="AH284" s="9">
        <v>34.787341575305184</v>
      </c>
      <c r="AI284" s="9">
        <v>34.635719374554725</v>
      </c>
      <c r="AJ284" s="9">
        <v>32.460491050799419</v>
      </c>
      <c r="AK284" s="9">
        <v>30.876973581366265</v>
      </c>
      <c r="AL284" s="9">
        <v>30.453786614053726</v>
      </c>
      <c r="AM284" s="9">
        <v>31.127069365447554</v>
      </c>
      <c r="AN284" s="9">
        <v>30.892171141395082</v>
      </c>
      <c r="AO284" s="9">
        <v>29.768576323354338</v>
      </c>
      <c r="AP284" s="9">
        <v>29.357776737227095</v>
      </c>
      <c r="AQ284" s="9">
        <v>32.939605736850552</v>
      </c>
      <c r="AR284" s="9">
        <v>33.934043507942803</v>
      </c>
      <c r="AS284" s="9">
        <v>35.312278661724768</v>
      </c>
      <c r="AT284" s="9">
        <v>34.995342959404354</v>
      </c>
      <c r="AU284" s="9">
        <v>34.447083075743301</v>
      </c>
      <c r="AV284" s="9">
        <v>33.462464469575423</v>
      </c>
      <c r="AW284" s="9">
        <v>33.21298419488857</v>
      </c>
      <c r="AX284" s="9">
        <v>31.706324437951579</v>
      </c>
      <c r="AY284" s="9">
        <v>31.843206261868907</v>
      </c>
      <c r="AZ284" s="9">
        <v>31.049800985896002</v>
      </c>
      <c r="BA284" s="9">
        <v>30.604466278217856</v>
      </c>
      <c r="BB284" s="9">
        <v>31.038863420613463</v>
      </c>
      <c r="BC284" s="9" t="s">
        <v>0</v>
      </c>
      <c r="BD284" s="9" t="s">
        <v>0</v>
      </c>
      <c r="BE284" s="9" t="s">
        <v>0</v>
      </c>
      <c r="BF284" s="9" t="s">
        <v>0</v>
      </c>
      <c r="BG284" s="9" t="s">
        <v>0</v>
      </c>
      <c r="BH284" s="9" t="s">
        <v>0</v>
      </c>
    </row>
    <row r="285" spans="3:60" x14ac:dyDescent="0.2">
      <c r="C285" s="9" t="s">
        <v>303</v>
      </c>
      <c r="D285" s="9" t="s">
        <v>0</v>
      </c>
      <c r="E285" s="9" t="s">
        <v>0</v>
      </c>
      <c r="F285" s="9" t="s">
        <v>0</v>
      </c>
      <c r="G285" s="9" t="s">
        <v>0</v>
      </c>
      <c r="H285" s="9" t="s">
        <v>0</v>
      </c>
      <c r="I285" s="9" t="s">
        <v>0</v>
      </c>
      <c r="J285" s="9" t="s">
        <v>0</v>
      </c>
      <c r="K285" s="9" t="s">
        <v>0</v>
      </c>
      <c r="L285" s="9" t="s">
        <v>0</v>
      </c>
      <c r="M285" s="9" t="s">
        <v>0</v>
      </c>
      <c r="N285" s="9" t="s">
        <v>0</v>
      </c>
      <c r="O285" s="9" t="s">
        <v>0</v>
      </c>
      <c r="P285" s="9" t="s">
        <v>0</v>
      </c>
      <c r="Q285" s="9" t="s">
        <v>0</v>
      </c>
      <c r="R285" s="9" t="s">
        <v>0</v>
      </c>
      <c r="S285" s="9" t="s">
        <v>0</v>
      </c>
      <c r="T285" s="9" t="s">
        <v>0</v>
      </c>
      <c r="U285" s="9" t="s">
        <v>0</v>
      </c>
      <c r="V285" s="9" t="s">
        <v>0</v>
      </c>
      <c r="W285" s="9" t="s">
        <v>0</v>
      </c>
      <c r="X285" s="9" t="s">
        <v>0</v>
      </c>
      <c r="Y285" s="9" t="s">
        <v>0</v>
      </c>
      <c r="Z285" s="9">
        <v>2564.4</v>
      </c>
      <c r="AA285" s="9">
        <v>3846.5</v>
      </c>
      <c r="AB285" s="9">
        <v>5117</v>
      </c>
      <c r="AC285" s="9">
        <v>6594.5</v>
      </c>
      <c r="AD285" s="9">
        <v>8313.2000000000007</v>
      </c>
      <c r="AE285" s="9">
        <v>10075</v>
      </c>
      <c r="AF285" s="9">
        <v>11687</v>
      </c>
      <c r="AG285" s="9">
        <v>12598.7</v>
      </c>
      <c r="AH285" s="9">
        <v>13418.4</v>
      </c>
      <c r="AI285" s="9">
        <v>14455</v>
      </c>
      <c r="AJ285" s="9">
        <v>14580.65</v>
      </c>
      <c r="AK285" s="9">
        <v>15430.950798691962</v>
      </c>
      <c r="AL285" s="9">
        <v>16901.41</v>
      </c>
      <c r="AM285" s="9">
        <v>17910.830000000002</v>
      </c>
      <c r="AN285" s="9">
        <v>19021.23</v>
      </c>
      <c r="AO285" s="9">
        <v>21680.517586610003</v>
      </c>
      <c r="AP285" s="9">
        <v>20527.766677840002</v>
      </c>
      <c r="AQ285" s="9">
        <v>23323.0445</v>
      </c>
      <c r="AR285" s="9">
        <v>25607.98153720954</v>
      </c>
      <c r="AS285" s="9">
        <v>26978.658611780003</v>
      </c>
      <c r="AT285" s="9">
        <v>28365.242520749998</v>
      </c>
      <c r="AU285" s="9">
        <v>28466.561424949999</v>
      </c>
      <c r="AV285" s="9">
        <v>31874.03307102</v>
      </c>
      <c r="AW285" s="9">
        <v>39940.265089509994</v>
      </c>
      <c r="AX285" s="9">
        <v>37081.765770999991</v>
      </c>
      <c r="AY285" s="9">
        <v>37558.250443919998</v>
      </c>
      <c r="AZ285" s="9">
        <v>43081.681564939994</v>
      </c>
      <c r="BA285" s="9">
        <v>45378.509999999995</v>
      </c>
      <c r="BB285" s="9">
        <v>49960.553000000022</v>
      </c>
      <c r="BC285" s="9">
        <v>55514.81</v>
      </c>
      <c r="BD285" s="9">
        <v>58867.169999999991</v>
      </c>
      <c r="BE285" s="9">
        <v>62075.199999999997</v>
      </c>
      <c r="BF285" s="9">
        <v>68514.7</v>
      </c>
      <c r="BG285" s="9" t="s">
        <v>0</v>
      </c>
      <c r="BH285" s="9" t="s">
        <v>0</v>
      </c>
    </row>
    <row r="286" spans="3:60" x14ac:dyDescent="0.2">
      <c r="C286" s="9" t="s">
        <v>304</v>
      </c>
      <c r="D286" s="9" t="s">
        <v>0</v>
      </c>
      <c r="E286" s="9" t="s">
        <v>0</v>
      </c>
      <c r="F286" s="9" t="s">
        <v>0</v>
      </c>
      <c r="G286" s="9" t="s">
        <v>0</v>
      </c>
      <c r="H286" s="9" t="s">
        <v>0</v>
      </c>
      <c r="I286" s="9" t="s">
        <v>0</v>
      </c>
      <c r="J286" s="9" t="s">
        <v>0</v>
      </c>
      <c r="K286" s="9" t="s">
        <v>0</v>
      </c>
      <c r="L286" s="9" t="s">
        <v>0</v>
      </c>
      <c r="M286" s="9" t="s">
        <v>0</v>
      </c>
      <c r="N286" s="9" t="s">
        <v>0</v>
      </c>
      <c r="O286" s="9" t="s">
        <v>0</v>
      </c>
      <c r="P286" s="9" t="s">
        <v>0</v>
      </c>
      <c r="Q286" s="9" t="s">
        <v>0</v>
      </c>
      <c r="R286" s="9" t="s">
        <v>0</v>
      </c>
      <c r="S286" s="9" t="s">
        <v>0</v>
      </c>
      <c r="T286" s="9" t="s">
        <v>0</v>
      </c>
      <c r="U286" s="9" t="s">
        <v>0</v>
      </c>
      <c r="V286" s="9" t="s">
        <v>0</v>
      </c>
      <c r="W286" s="9" t="s">
        <v>0</v>
      </c>
      <c r="X286" s="9" t="s">
        <v>0</v>
      </c>
      <c r="Y286" s="9" t="s">
        <v>0</v>
      </c>
      <c r="Z286" s="9">
        <v>13225.601117704802</v>
      </c>
      <c r="AA286" s="9">
        <v>15184.829548945771</v>
      </c>
      <c r="AB286" s="9">
        <v>14719.659679535054</v>
      </c>
      <c r="AC286" s="9">
        <v>14822.71826989838</v>
      </c>
      <c r="AD286" s="9">
        <v>15888.173946917908</v>
      </c>
      <c r="AE286" s="9">
        <v>16906.278541402658</v>
      </c>
      <c r="AF286" s="9">
        <v>17655.023197043665</v>
      </c>
      <c r="AG286" s="9">
        <v>17953.748292239354</v>
      </c>
      <c r="AH286" s="9">
        <v>17817.005528126079</v>
      </c>
      <c r="AI286" s="9">
        <v>18511.013038944096</v>
      </c>
      <c r="AJ286" s="9">
        <v>18278.667531624022</v>
      </c>
      <c r="AK286" s="9">
        <v>19197.472358177398</v>
      </c>
      <c r="AL286" s="9">
        <v>20042.327421543268</v>
      </c>
      <c r="AM286" s="9">
        <v>20707.360567206604</v>
      </c>
      <c r="AN286" s="9">
        <v>21618.072816089378</v>
      </c>
      <c r="AO286" s="9">
        <v>23758.176426051152</v>
      </c>
      <c r="AP286" s="9">
        <v>21655.472301376591</v>
      </c>
      <c r="AQ286" s="9">
        <v>23710.12795632951</v>
      </c>
      <c r="AR286" s="9">
        <v>25607.98153720954</v>
      </c>
      <c r="AS286" s="9">
        <v>26134.753337657356</v>
      </c>
      <c r="AT286" s="9">
        <v>26847.131712024802</v>
      </c>
      <c r="AU286" s="9">
        <v>26865.134263312713</v>
      </c>
      <c r="AV286" s="9">
        <v>29931.388725307079</v>
      </c>
      <c r="AW286" s="9">
        <v>37219.501648033758</v>
      </c>
      <c r="AX286" s="9">
        <v>34448.95944488197</v>
      </c>
      <c r="AY286" s="9">
        <v>34221.816703328986</v>
      </c>
      <c r="AZ286" s="9">
        <v>39028.582789303648</v>
      </c>
      <c r="BA286" s="9">
        <v>40126.514171061033</v>
      </c>
      <c r="BB286" s="9">
        <v>42762.968150437293</v>
      </c>
      <c r="BC286" s="9">
        <v>46431.268395502302</v>
      </c>
      <c r="BD286" s="9">
        <v>48065.019158491144</v>
      </c>
      <c r="BE286" s="9">
        <v>49492.639996235062</v>
      </c>
      <c r="BF286" s="9">
        <v>53313.736295955678</v>
      </c>
      <c r="BG286" s="9" t="s">
        <v>0</v>
      </c>
      <c r="BH286" s="9" t="s">
        <v>0</v>
      </c>
    </row>
    <row r="287" spans="3:60" x14ac:dyDescent="0.2">
      <c r="C287" s="9" t="s">
        <v>305</v>
      </c>
      <c r="D287" s="9" t="s">
        <v>0</v>
      </c>
      <c r="E287" s="9" t="s">
        <v>0</v>
      </c>
      <c r="F287" s="9" t="s">
        <v>0</v>
      </c>
      <c r="G287" s="9" t="s">
        <v>0</v>
      </c>
      <c r="H287" s="9" t="s">
        <v>0</v>
      </c>
      <c r="I287" s="9" t="s">
        <v>0</v>
      </c>
      <c r="J287" s="9" t="s">
        <v>0</v>
      </c>
      <c r="K287" s="9" t="s">
        <v>0</v>
      </c>
      <c r="L287" s="9" t="s">
        <v>0</v>
      </c>
      <c r="M287" s="9" t="s">
        <v>0</v>
      </c>
      <c r="N287" s="9" t="s">
        <v>0</v>
      </c>
      <c r="O287" s="9" t="s">
        <v>0</v>
      </c>
      <c r="P287" s="9" t="s">
        <v>0</v>
      </c>
      <c r="Q287" s="9" t="s">
        <v>0</v>
      </c>
      <c r="R287" s="9" t="s">
        <v>0</v>
      </c>
      <c r="S287" s="9" t="s">
        <v>0</v>
      </c>
      <c r="T287" s="9" t="s">
        <v>0</v>
      </c>
      <c r="U287" s="9" t="s">
        <v>0</v>
      </c>
      <c r="V287" s="9" t="s">
        <v>0</v>
      </c>
      <c r="W287" s="9" t="s">
        <v>0</v>
      </c>
      <c r="X287" s="9" t="s">
        <v>0</v>
      </c>
      <c r="Y287" s="9" t="s">
        <v>0</v>
      </c>
      <c r="Z287" s="9">
        <v>2424.735249621785</v>
      </c>
      <c r="AA287" s="9">
        <v>2822.9120798473505</v>
      </c>
      <c r="AB287" s="9">
        <v>2824.7308860060721</v>
      </c>
      <c r="AC287" s="9">
        <v>2902.125599612727</v>
      </c>
      <c r="AD287" s="9">
        <v>3428.1237113402067</v>
      </c>
      <c r="AE287" s="9">
        <v>3736.8791958755241</v>
      </c>
      <c r="AF287" s="9">
        <v>3563.8703381819291</v>
      </c>
      <c r="AG287" s="9">
        <v>3625.1079012487771</v>
      </c>
      <c r="AH287" s="9">
        <v>3382.420407854604</v>
      </c>
      <c r="AI287" s="9">
        <v>3325.9704102528704</v>
      </c>
      <c r="AJ287" s="9">
        <v>3561.5549964581451</v>
      </c>
      <c r="AK287" s="9">
        <v>3782.095783993128</v>
      </c>
      <c r="AL287" s="9">
        <v>4345.8409400632536</v>
      </c>
      <c r="AM287" s="9">
        <v>4896.8804680664925</v>
      </c>
      <c r="AN287" s="9">
        <v>5878.9151599443667</v>
      </c>
      <c r="AO287" s="9">
        <v>6986.5034759635219</v>
      </c>
      <c r="AP287" s="9">
        <v>7416.1006784104056</v>
      </c>
      <c r="AQ287" s="9">
        <v>9680.8253777187456</v>
      </c>
      <c r="AR287" s="9">
        <v>8207.423331691145</v>
      </c>
      <c r="AS287" s="9">
        <v>8947.2552023944572</v>
      </c>
      <c r="AT287" s="9">
        <v>9573.7959095281476</v>
      </c>
      <c r="AU287" s="9">
        <v>9006.6478877908758</v>
      </c>
      <c r="AV287" s="9">
        <v>10104.172472288357</v>
      </c>
      <c r="AW287" s="9">
        <v>10595.640029051598</v>
      </c>
      <c r="AX287" s="9">
        <v>9404.9717258112978</v>
      </c>
      <c r="AY287" s="9">
        <v>9937.7977890068869</v>
      </c>
      <c r="AZ287" s="9">
        <v>12156.359319530044</v>
      </c>
      <c r="BA287" s="9">
        <v>11754.9439862995</v>
      </c>
      <c r="BB287" s="9">
        <v>13264.841978306793</v>
      </c>
      <c r="BC287" s="9">
        <v>15101.504490251718</v>
      </c>
      <c r="BD287" s="9">
        <v>16403.80243484407</v>
      </c>
      <c r="BE287" s="9">
        <v>17719.414794538021</v>
      </c>
      <c r="BF287" s="9">
        <v>20034.332749626788</v>
      </c>
      <c r="BG287" s="9" t="s">
        <v>0</v>
      </c>
      <c r="BH287" s="9" t="s">
        <v>0</v>
      </c>
    </row>
    <row r="288" spans="3:60" x14ac:dyDescent="0.2">
      <c r="C288" s="9" t="s">
        <v>306</v>
      </c>
      <c r="D288" s="9" t="s">
        <v>0</v>
      </c>
      <c r="E288" s="9" t="s">
        <v>0</v>
      </c>
      <c r="F288" s="9" t="s">
        <v>0</v>
      </c>
      <c r="G288" s="9" t="s">
        <v>0</v>
      </c>
      <c r="H288" s="9" t="s">
        <v>0</v>
      </c>
      <c r="I288" s="9" t="s">
        <v>0</v>
      </c>
      <c r="J288" s="9" t="s">
        <v>0</v>
      </c>
      <c r="K288" s="9" t="s">
        <v>0</v>
      </c>
      <c r="L288" s="9" t="s">
        <v>0</v>
      </c>
      <c r="M288" s="9" t="s">
        <v>0</v>
      </c>
      <c r="N288" s="9" t="s">
        <v>0</v>
      </c>
      <c r="O288" s="9" t="s">
        <v>0</v>
      </c>
      <c r="P288" s="9" t="s">
        <v>0</v>
      </c>
      <c r="Q288" s="9" t="s">
        <v>0</v>
      </c>
      <c r="R288" s="9" t="s">
        <v>0</v>
      </c>
      <c r="S288" s="9" t="s">
        <v>0</v>
      </c>
      <c r="T288" s="9" t="s">
        <v>0</v>
      </c>
      <c r="U288" s="9" t="s">
        <v>0</v>
      </c>
      <c r="V288" s="9" t="s">
        <v>0</v>
      </c>
      <c r="W288" s="9" t="s">
        <v>0</v>
      </c>
      <c r="X288" s="9" t="s">
        <v>0</v>
      </c>
      <c r="Y288" s="9" t="s">
        <v>0</v>
      </c>
      <c r="Z288" s="9">
        <v>4238.8388569933022</v>
      </c>
      <c r="AA288" s="9">
        <v>4866.7765613107822</v>
      </c>
      <c r="AB288" s="9">
        <v>4717.6884329140266</v>
      </c>
      <c r="AC288" s="9">
        <v>4750.7189737182716</v>
      </c>
      <c r="AD288" s="9">
        <v>5092.2002329790421</v>
      </c>
      <c r="AE288" s="9">
        <v>5418.505349637082</v>
      </c>
      <c r="AF288" s="9">
        <v>5658.4799195678552</v>
      </c>
      <c r="AG288" s="9">
        <v>5754.2220737281996</v>
      </c>
      <c r="AH288" s="9">
        <v>5710.3956694099807</v>
      </c>
      <c r="AI288" s="9">
        <v>5932.8268449550005</v>
      </c>
      <c r="AJ288" s="9">
        <v>5858.3595178436663</v>
      </c>
      <c r="AK288" s="9">
        <v>6152.8388058643632</v>
      </c>
      <c r="AL288" s="9">
        <v>6423.6170063598183</v>
      </c>
      <c r="AM288" s="9">
        <v>6636.761824046218</v>
      </c>
      <c r="AN288" s="9">
        <v>6928.6474203036369</v>
      </c>
      <c r="AO288" s="9">
        <v>7614.556080270233</v>
      </c>
      <c r="AP288" s="9">
        <v>6940.6340506319002</v>
      </c>
      <c r="AQ288" s="9">
        <v>7599.1564232971732</v>
      </c>
      <c r="AR288" s="9">
        <v>8207.423331691145</v>
      </c>
      <c r="AS288" s="9">
        <v>8376.2550359467186</v>
      </c>
      <c r="AT288" s="9">
        <v>8604.5741200682041</v>
      </c>
      <c r="AU288" s="9">
        <v>8610.3439836263951</v>
      </c>
      <c r="AV288" s="9">
        <v>9593.0863514974135</v>
      </c>
      <c r="AW288" s="9">
        <v>11928.945113308471</v>
      </c>
      <c r="AX288" s="9">
        <v>11040.97927786993</v>
      </c>
      <c r="AY288" s="9">
        <v>10968.179450443571</v>
      </c>
      <c r="AZ288" s="9">
        <v>12508.760228615636</v>
      </c>
      <c r="BA288" s="9">
        <v>12860.650033992832</v>
      </c>
      <c r="BB288" s="9">
        <v>13705.640252055156</v>
      </c>
      <c r="BC288" s="9">
        <v>14881.339827410116</v>
      </c>
      <c r="BD288" s="9">
        <v>15404.961109737234</v>
      </c>
      <c r="BE288" s="9">
        <v>15862.517225805283</v>
      </c>
      <c r="BF288" s="9">
        <v>17087.188326000985</v>
      </c>
      <c r="BG288" s="9" t="s">
        <v>0</v>
      </c>
      <c r="BH288" s="9" t="s">
        <v>0</v>
      </c>
    </row>
    <row r="289" spans="3:60" x14ac:dyDescent="0.2">
      <c r="C289" s="9" t="s">
        <v>308</v>
      </c>
      <c r="D289" s="9" t="s">
        <v>0</v>
      </c>
      <c r="E289" s="9" t="s">
        <v>0</v>
      </c>
      <c r="F289" s="9" t="s">
        <v>0</v>
      </c>
      <c r="G289" s="9" t="s">
        <v>0</v>
      </c>
      <c r="H289" s="9" t="s">
        <v>0</v>
      </c>
      <c r="I289" s="9" t="s">
        <v>0</v>
      </c>
      <c r="J289" s="9" t="s">
        <v>0</v>
      </c>
      <c r="K289" s="9" t="s">
        <v>0</v>
      </c>
      <c r="L289" s="9" t="s">
        <v>0</v>
      </c>
      <c r="M289" s="9" t="s">
        <v>0</v>
      </c>
      <c r="N289" s="9" t="s">
        <v>0</v>
      </c>
      <c r="O289" s="9" t="s">
        <v>0</v>
      </c>
      <c r="P289" s="9" t="s">
        <v>0</v>
      </c>
      <c r="Q289" s="9" t="s">
        <v>0</v>
      </c>
      <c r="R289" s="9" t="s">
        <v>0</v>
      </c>
      <c r="S289" s="9" t="s">
        <v>0</v>
      </c>
      <c r="T289" s="9" t="s">
        <v>0</v>
      </c>
      <c r="U289" s="9" t="s">
        <v>0</v>
      </c>
      <c r="V289" s="9" t="s">
        <v>0</v>
      </c>
      <c r="W289" s="9" t="s">
        <v>0</v>
      </c>
      <c r="X289" s="9" t="s">
        <v>0</v>
      </c>
      <c r="Y289" s="9" t="s">
        <v>0</v>
      </c>
      <c r="Z289" s="9">
        <v>2.0340830771185296</v>
      </c>
      <c r="AA289" s="9">
        <v>2.25125151284491</v>
      </c>
      <c r="AB289" s="9">
        <v>2.0725889685220928</v>
      </c>
      <c r="AC289" s="9">
        <v>1.9514388157976896</v>
      </c>
      <c r="AD289" s="9">
        <v>1.9675177375221904</v>
      </c>
      <c r="AE289" s="9">
        <v>1.9568758172943166</v>
      </c>
      <c r="AF289" s="9">
        <v>1.9477928139822946</v>
      </c>
      <c r="AG289" s="9">
        <v>1.8963563905906318</v>
      </c>
      <c r="AH289" s="9">
        <v>1.8013350355158633</v>
      </c>
      <c r="AI289" s="9">
        <v>1.8478866274203738</v>
      </c>
      <c r="AJ289" s="9">
        <v>1.7987078994051451</v>
      </c>
      <c r="AK289" s="9">
        <v>1.8241403897121462</v>
      </c>
      <c r="AL289" s="9">
        <v>1.811391954661105</v>
      </c>
      <c r="AM289" s="9">
        <v>1.8083199053376773</v>
      </c>
      <c r="AN289" s="9">
        <v>1.777977499102656</v>
      </c>
      <c r="AO289" s="9">
        <v>1.8255663782663432</v>
      </c>
      <c r="AP289" s="9">
        <v>1.5961637111103686</v>
      </c>
      <c r="AQ289" s="9">
        <v>1.6996726808180687</v>
      </c>
      <c r="AR289" s="9">
        <v>1.7718132549280177</v>
      </c>
      <c r="AS289" s="9">
        <v>1.7218691194275813</v>
      </c>
      <c r="AT289" s="9">
        <v>1.7408130181352317</v>
      </c>
      <c r="AU289" s="9">
        <v>1.718066710621373</v>
      </c>
      <c r="AV289" s="9">
        <v>1.8526782880454304</v>
      </c>
      <c r="AW289" s="9">
        <v>2.2186225905557517</v>
      </c>
      <c r="AX289" s="9">
        <v>1.9924521345840547</v>
      </c>
      <c r="AY289" s="9">
        <v>1.8885545269553936</v>
      </c>
      <c r="AZ289" s="9">
        <v>2.046879850374729</v>
      </c>
      <c r="BA289" s="9">
        <v>2.0239209139570655</v>
      </c>
      <c r="BB289" s="9">
        <v>2.08861008465253</v>
      </c>
      <c r="BC289" s="9">
        <v>2.2058948499582773</v>
      </c>
      <c r="BD289" s="9">
        <v>2.2208617139419267</v>
      </c>
      <c r="BE289" s="9">
        <v>2.2247210472249042</v>
      </c>
      <c r="BF289" s="9">
        <v>2.3313832933697189</v>
      </c>
      <c r="BG289" s="9" t="s">
        <v>0</v>
      </c>
      <c r="BH289" s="9" t="s">
        <v>0</v>
      </c>
    </row>
    <row r="290" spans="3:60" x14ac:dyDescent="0.2">
      <c r="C290" s="9" t="s">
        <v>307</v>
      </c>
      <c r="D290" s="9" t="s">
        <v>0</v>
      </c>
      <c r="E290" s="9" t="s">
        <v>0</v>
      </c>
      <c r="F290" s="9" t="s">
        <v>0</v>
      </c>
      <c r="G290" s="9" t="s">
        <v>0</v>
      </c>
      <c r="H290" s="9" t="s">
        <v>0</v>
      </c>
      <c r="I290" s="9" t="s">
        <v>0</v>
      </c>
      <c r="J290" s="9" t="s">
        <v>0</v>
      </c>
      <c r="K290" s="9" t="s">
        <v>0</v>
      </c>
      <c r="L290" s="9" t="s">
        <v>0</v>
      </c>
      <c r="M290" s="9" t="s">
        <v>0</v>
      </c>
      <c r="N290" s="9" t="s">
        <v>0</v>
      </c>
      <c r="O290" s="9" t="s">
        <v>0</v>
      </c>
      <c r="P290" s="9" t="s">
        <v>0</v>
      </c>
      <c r="Q290" s="9" t="s">
        <v>0</v>
      </c>
      <c r="R290" s="9" t="s">
        <v>0</v>
      </c>
      <c r="S290" s="9" t="s">
        <v>0</v>
      </c>
      <c r="T290" s="9" t="s">
        <v>0</v>
      </c>
      <c r="U290" s="9" t="s">
        <v>0</v>
      </c>
      <c r="V290" s="9" t="s">
        <v>0</v>
      </c>
      <c r="W290" s="9" t="s">
        <v>0</v>
      </c>
      <c r="X290" s="9" t="s">
        <v>0</v>
      </c>
      <c r="Y290" s="9" t="s">
        <v>0</v>
      </c>
      <c r="Z290" s="9" t="s">
        <v>0</v>
      </c>
      <c r="AA290" s="9">
        <v>14.813908372135876</v>
      </c>
      <c r="AB290" s="9">
        <v>-3.0633855184960646</v>
      </c>
      <c r="AC290" s="9">
        <v>0.7001424802409506</v>
      </c>
      <c r="AD290" s="9">
        <v>7.1879911472326308</v>
      </c>
      <c r="AE290" s="9">
        <v>6.4079396278402978</v>
      </c>
      <c r="AF290" s="9">
        <v>4.4287964013332015</v>
      </c>
      <c r="AG290" s="9">
        <v>1.6920119099345543</v>
      </c>
      <c r="AH290" s="9">
        <v>-0.76163908442663519</v>
      </c>
      <c r="AI290" s="9">
        <v>3.8951972581613203</v>
      </c>
      <c r="AJ290" s="9">
        <v>-1.2551744565857059</v>
      </c>
      <c r="AK290" s="9">
        <v>5.02665101251909</v>
      </c>
      <c r="AL290" s="9">
        <v>4.4008661536423244</v>
      </c>
      <c r="AM290" s="9">
        <v>3.3181433057944076</v>
      </c>
      <c r="AN290" s="9">
        <v>4.3980122233686858</v>
      </c>
      <c r="AO290" s="9">
        <v>9.8996040404165431</v>
      </c>
      <c r="AP290" s="9">
        <v>-8.8504441038198429</v>
      </c>
      <c r="AQ290" s="9">
        <v>9.4879281613373436</v>
      </c>
      <c r="AR290" s="9">
        <v>8.0044004164616425</v>
      </c>
      <c r="AS290" s="9">
        <v>2.0570609974956078</v>
      </c>
      <c r="AT290" s="9">
        <v>2.7257895460638837</v>
      </c>
      <c r="AU290" s="9">
        <v>6.7055771473145676E-2</v>
      </c>
      <c r="AV290" s="9">
        <v>11.413508795233064</v>
      </c>
      <c r="AW290" s="9">
        <v>24.349397849905174</v>
      </c>
      <c r="AX290" s="9">
        <v>-7.4437917770942335</v>
      </c>
      <c r="AY290" s="9">
        <v>-0.65936023965080803</v>
      </c>
      <c r="AZ290" s="9">
        <v>14.045911494543994</v>
      </c>
      <c r="BA290" s="9">
        <v>2.8131469381929231</v>
      </c>
      <c r="BB290" s="9">
        <v>6.570353876583801</v>
      </c>
      <c r="BC290" s="9">
        <v>8.5782170969989089</v>
      </c>
      <c r="BD290" s="9">
        <v>3.5186434044242043</v>
      </c>
      <c r="BE290" s="9">
        <v>2.9701867652157432</v>
      </c>
      <c r="BF290" s="9">
        <v>7.7205344067547976</v>
      </c>
      <c r="BG290" s="9" t="s">
        <v>0</v>
      </c>
      <c r="BH290" s="9" t="s">
        <v>0</v>
      </c>
    </row>
    <row r="291" spans="3:60" x14ac:dyDescent="0.2">
      <c r="C291" s="9" t="s">
        <v>309</v>
      </c>
      <c r="D291" s="9" t="s">
        <v>0</v>
      </c>
      <c r="E291" s="9" t="s">
        <v>0</v>
      </c>
      <c r="F291" s="9" t="s">
        <v>0</v>
      </c>
      <c r="G291" s="9" t="s">
        <v>0</v>
      </c>
      <c r="H291" s="9" t="s">
        <v>0</v>
      </c>
      <c r="I291" s="9" t="s">
        <v>0</v>
      </c>
      <c r="J291" s="9" t="s">
        <v>0</v>
      </c>
      <c r="K291" s="9" t="s">
        <v>0</v>
      </c>
      <c r="L291" s="9" t="s">
        <v>0</v>
      </c>
      <c r="M291" s="9" t="s">
        <v>0</v>
      </c>
      <c r="N291" s="9">
        <v>222367.87282458899</v>
      </c>
      <c r="O291" s="9">
        <v>200131.08554213011</v>
      </c>
      <c r="P291" s="9">
        <v>190432.03743469762</v>
      </c>
      <c r="Q291" s="9">
        <v>201096.43921669186</v>
      </c>
      <c r="R291" s="9">
        <v>200360.24486394675</v>
      </c>
      <c r="S291" s="9">
        <v>208097.49687510016</v>
      </c>
      <c r="T291" s="9">
        <v>215369.3791865645</v>
      </c>
      <c r="U291" s="9">
        <v>220326.27159385922</v>
      </c>
      <c r="V291" s="9">
        <v>227564.82164033211</v>
      </c>
      <c r="W291" s="9">
        <v>236239.54360437169</v>
      </c>
      <c r="X291" s="9">
        <v>218615.37524971031</v>
      </c>
      <c r="Y291" s="9">
        <v>203278.24130807034</v>
      </c>
      <c r="Z291" s="9">
        <v>208390.64562682548</v>
      </c>
      <c r="AA291" s="9">
        <v>216180.93462869589</v>
      </c>
      <c r="AB291" s="9">
        <v>227622.96357671358</v>
      </c>
      <c r="AC291" s="9">
        <v>243446.98564255628</v>
      </c>
      <c r="AD291" s="9">
        <v>258813.43460679275</v>
      </c>
      <c r="AE291" s="9">
        <v>276895.71825405885</v>
      </c>
      <c r="AF291" s="9">
        <v>290507.27977576834</v>
      </c>
      <c r="AG291" s="9">
        <v>303435.68868592323</v>
      </c>
      <c r="AH291" s="9">
        <v>317009.0825316484</v>
      </c>
      <c r="AI291" s="9">
        <v>321060.11034005648</v>
      </c>
      <c r="AJ291" s="9">
        <v>325698.21480080771</v>
      </c>
      <c r="AK291" s="9">
        <v>337300.72754078405</v>
      </c>
      <c r="AL291" s="9">
        <v>354623.24925483164</v>
      </c>
      <c r="AM291" s="9">
        <v>367012.59575013636</v>
      </c>
      <c r="AN291" s="9">
        <v>389692.63805647264</v>
      </c>
      <c r="AO291" s="9">
        <v>417106.5029966989</v>
      </c>
      <c r="AP291" s="9">
        <v>434832.21691612451</v>
      </c>
      <c r="AQ291" s="9">
        <v>447095.28540751903</v>
      </c>
      <c r="AR291" s="9">
        <v>463221.69161244831</v>
      </c>
      <c r="AS291" s="9">
        <v>486462.93388032436</v>
      </c>
      <c r="AT291" s="9">
        <v>494284.79856414854</v>
      </c>
      <c r="AU291" s="9">
        <v>501164.70625941484</v>
      </c>
      <c r="AV291" s="9">
        <v>517795.58347488864</v>
      </c>
      <c r="AW291" s="9">
        <v>537673.47200410243</v>
      </c>
      <c r="AX291" s="9">
        <v>554140.25191500282</v>
      </c>
      <c r="AY291" s="9">
        <v>580771.12913047674</v>
      </c>
      <c r="AZ291" s="9">
        <v>611113.55541096453</v>
      </c>
      <c r="BA291" s="9">
        <v>635432.43934607867</v>
      </c>
      <c r="BB291" s="9">
        <v>656208.66014037689</v>
      </c>
      <c r="BC291" s="9">
        <v>674616.9169256452</v>
      </c>
      <c r="BD291" s="9">
        <v>693647.92112130858</v>
      </c>
      <c r="BE291" s="9">
        <v>713011.51421172719</v>
      </c>
      <c r="BF291" s="9">
        <v>732920.59587952273</v>
      </c>
      <c r="BG291" s="9" t="s">
        <v>0</v>
      </c>
      <c r="BH291" s="9" t="s">
        <v>0</v>
      </c>
    </row>
    <row r="292" spans="3:60" x14ac:dyDescent="0.2">
      <c r="C292" s="9" t="s">
        <v>310</v>
      </c>
      <c r="D292" s="9" t="s">
        <v>0</v>
      </c>
      <c r="E292" s="9" t="s">
        <v>0</v>
      </c>
      <c r="F292" s="9" t="s">
        <v>0</v>
      </c>
      <c r="G292" s="9" t="s">
        <v>0</v>
      </c>
      <c r="H292" s="9" t="s">
        <v>0</v>
      </c>
      <c r="I292" s="9" t="s">
        <v>0</v>
      </c>
      <c r="J292" s="9" t="s">
        <v>0</v>
      </c>
      <c r="K292" s="9" t="s">
        <v>0</v>
      </c>
      <c r="L292" s="9" t="s">
        <v>0</v>
      </c>
      <c r="M292" s="9" t="s">
        <v>0</v>
      </c>
      <c r="N292" s="9">
        <v>6263.9405581253168</v>
      </c>
      <c r="O292" s="9">
        <v>5586.5964380282694</v>
      </c>
      <c r="P292" s="9">
        <v>5267.1541957123236</v>
      </c>
      <c r="Q292" s="9">
        <v>5510.2088692942125</v>
      </c>
      <c r="R292" s="9">
        <v>5440.5981648497809</v>
      </c>
      <c r="S292" s="9">
        <v>5605.4698643002093</v>
      </c>
      <c r="T292" s="9">
        <v>5761.9739334087717</v>
      </c>
      <c r="U292" s="9">
        <v>5861.4264258915719</v>
      </c>
      <c r="V292" s="9">
        <v>6028.9571820730907</v>
      </c>
      <c r="W292" s="9">
        <v>6236.1852445292498</v>
      </c>
      <c r="X292" s="9">
        <v>5699.1115469193492</v>
      </c>
      <c r="Y292" s="9">
        <v>5288.4395152714442</v>
      </c>
      <c r="Z292" s="9">
        <v>5412.3531689388374</v>
      </c>
      <c r="AA292" s="9">
        <v>5607.6325021186613</v>
      </c>
      <c r="AB292" s="9">
        <v>5899.6483481394034</v>
      </c>
      <c r="AC292" s="9">
        <v>6306.0741810323225</v>
      </c>
      <c r="AD292" s="9">
        <v>6701.5766912594454</v>
      </c>
      <c r="AE292" s="9">
        <v>7169.227955985958</v>
      </c>
      <c r="AF292" s="9">
        <v>7523.3208545702046</v>
      </c>
      <c r="AG292" s="9">
        <v>7860.8711450932742</v>
      </c>
      <c r="AH292" s="9">
        <v>8215.5561945798217</v>
      </c>
      <c r="AI292" s="9">
        <v>8321.6633237472706</v>
      </c>
      <c r="AJ292" s="9">
        <v>8445.96235127607</v>
      </c>
      <c r="AK292" s="9">
        <v>8755.3386865930133</v>
      </c>
      <c r="AL292" s="9">
        <v>9208.5796322892638</v>
      </c>
      <c r="AM292" s="9">
        <v>9535.0255301259458</v>
      </c>
      <c r="AN292" s="9">
        <v>10131.964557029183</v>
      </c>
      <c r="AO292" s="9">
        <v>10849.362454993789</v>
      </c>
      <c r="AP292" s="9">
        <v>11310.443431756481</v>
      </c>
      <c r="AQ292" s="9">
        <v>11617.994579620066</v>
      </c>
      <c r="AR292" s="9">
        <v>12026.421881570432</v>
      </c>
      <c r="AS292" s="9">
        <v>12626.873640666676</v>
      </c>
      <c r="AT292" s="9">
        <v>12827.23824581275</v>
      </c>
      <c r="AU292" s="9">
        <v>13016.588911210192</v>
      </c>
      <c r="AV292" s="9">
        <v>13454.827551057288</v>
      </c>
      <c r="AW292" s="9">
        <v>13981.887192929462</v>
      </c>
      <c r="AX292" s="9">
        <v>14420.596245218279</v>
      </c>
      <c r="AY292" s="9">
        <v>15115.588182043535</v>
      </c>
      <c r="AZ292" s="9">
        <v>15902.226034521649</v>
      </c>
      <c r="BA292" s="9">
        <v>16539.883735154486</v>
      </c>
      <c r="BB292" s="9">
        <v>17093.971734296116</v>
      </c>
      <c r="BC292" s="9">
        <v>17587.408008368035</v>
      </c>
      <c r="BD292" s="9">
        <v>18101.697442869641</v>
      </c>
      <c r="BE292" s="9">
        <v>18629.647949516293</v>
      </c>
      <c r="BF292" s="9">
        <v>19160.088606017729</v>
      </c>
      <c r="BG292" s="9" t="s">
        <v>0</v>
      </c>
      <c r="BH292" s="9" t="s">
        <v>0</v>
      </c>
    </row>
    <row r="293" spans="3:60" x14ac:dyDescent="0.2">
      <c r="C293" s="9" t="s">
        <v>311</v>
      </c>
      <c r="D293" s="9" t="s">
        <v>0</v>
      </c>
      <c r="E293" s="9" t="s">
        <v>0</v>
      </c>
      <c r="F293" s="9" t="s">
        <v>0</v>
      </c>
      <c r="G293" s="9" t="s">
        <v>0</v>
      </c>
      <c r="H293" s="9" t="s">
        <v>0</v>
      </c>
      <c r="I293" s="9" t="s">
        <v>0</v>
      </c>
      <c r="J293" s="9" t="s">
        <v>0</v>
      </c>
      <c r="K293" s="9" t="s">
        <v>0</v>
      </c>
      <c r="L293" s="9" t="s">
        <v>0</v>
      </c>
      <c r="M293" s="9" t="s">
        <v>0</v>
      </c>
      <c r="N293" s="9" t="s">
        <v>0</v>
      </c>
      <c r="O293" s="9" t="s">
        <v>0</v>
      </c>
      <c r="P293" s="9" t="s">
        <v>0</v>
      </c>
      <c r="Q293" s="9" t="s">
        <v>0</v>
      </c>
      <c r="R293" s="9" t="s">
        <v>0</v>
      </c>
      <c r="S293" s="9" t="s">
        <v>0</v>
      </c>
      <c r="T293" s="9" t="s">
        <v>0</v>
      </c>
      <c r="U293" s="9" t="s">
        <v>0</v>
      </c>
      <c r="V293" s="9" t="s">
        <v>0</v>
      </c>
      <c r="W293" s="9" t="s">
        <v>0</v>
      </c>
      <c r="X293" s="9" t="s">
        <v>0</v>
      </c>
      <c r="Y293" s="9" t="s">
        <v>0</v>
      </c>
      <c r="Z293" s="9">
        <v>110.09175988327333</v>
      </c>
      <c r="AA293" s="9">
        <v>126.24191153872924</v>
      </c>
      <c r="AB293" s="9">
        <v>122.27546084513314</v>
      </c>
      <c r="AC293" s="9">
        <v>123.05917932166101</v>
      </c>
      <c r="AD293" s="9">
        <v>131.85471009418231</v>
      </c>
      <c r="AE293" s="9">
        <v>140.29288815739287</v>
      </c>
      <c r="AF293" s="9">
        <v>146.53870297814979</v>
      </c>
      <c r="AG293" s="9">
        <v>149.07013231607127</v>
      </c>
      <c r="AH293" s="9">
        <v>147.98969209546016</v>
      </c>
      <c r="AI293" s="9">
        <v>153.77490373847164</v>
      </c>
      <c r="AJ293" s="9">
        <v>151.91819199318721</v>
      </c>
      <c r="AK293" s="9">
        <v>159.7096692382361</v>
      </c>
      <c r="AL293" s="9">
        <v>166.80347059784887</v>
      </c>
      <c r="AM293" s="9">
        <v>172.42376464029684</v>
      </c>
      <c r="AN293" s="9">
        <v>180.14405004103497</v>
      </c>
      <c r="AO293" s="9">
        <v>198.06231323461853</v>
      </c>
      <c r="AP293" s="9">
        <v>180.53319362336316</v>
      </c>
      <c r="AQ293" s="9">
        <v>197.46787992872629</v>
      </c>
      <c r="AR293" s="9">
        <v>213.08573699122843</v>
      </c>
      <c r="AS293" s="9">
        <v>217.41823796778067</v>
      </c>
      <c r="AT293" s="9">
        <v>223.29823325032967</v>
      </c>
      <c r="AU293" s="9">
        <v>223.63368094193532</v>
      </c>
      <c r="AV293" s="9">
        <v>249.27466873239302</v>
      </c>
      <c r="AW293" s="9">
        <v>310.20530784835444</v>
      </c>
      <c r="AX293" s="9">
        <v>287.32347770759964</v>
      </c>
      <c r="AY293" s="9">
        <v>285.46612488791766</v>
      </c>
      <c r="AZ293" s="9">
        <v>325.49946046166787</v>
      </c>
      <c r="BA293" s="9">
        <v>334.75416605997469</v>
      </c>
      <c r="BB293" s="9">
        <v>357.02641751016159</v>
      </c>
      <c r="BC293" s="9">
        <v>387.95972749774006</v>
      </c>
      <c r="BD293" s="9">
        <v>402.01366808229653</v>
      </c>
      <c r="BE293" s="9">
        <v>414.45769895679172</v>
      </c>
      <c r="BF293" s="9">
        <v>446.6951047555325</v>
      </c>
      <c r="BG293" s="9" t="s">
        <v>0</v>
      </c>
      <c r="BH293" s="9" t="s">
        <v>0</v>
      </c>
    </row>
    <row r="294" spans="3:60" x14ac:dyDescent="0.2">
      <c r="C294" s="9" t="s">
        <v>312</v>
      </c>
      <c r="D294" s="9" t="s">
        <v>0</v>
      </c>
      <c r="E294" s="9" t="s">
        <v>0</v>
      </c>
      <c r="F294" s="9" t="s">
        <v>0</v>
      </c>
      <c r="G294" s="9" t="s">
        <v>0</v>
      </c>
      <c r="H294" s="9" t="s">
        <v>0</v>
      </c>
      <c r="I294" s="9" t="s">
        <v>0</v>
      </c>
      <c r="J294" s="9" t="s">
        <v>0</v>
      </c>
      <c r="K294" s="9" t="s">
        <v>0</v>
      </c>
      <c r="L294" s="9" t="s">
        <v>0</v>
      </c>
      <c r="M294" s="9" t="s">
        <v>0</v>
      </c>
      <c r="N294" s="9" t="s">
        <v>0</v>
      </c>
      <c r="O294" s="9" t="s">
        <v>0</v>
      </c>
      <c r="P294" s="9" t="s">
        <v>0</v>
      </c>
      <c r="Q294" s="9" t="s">
        <v>0</v>
      </c>
      <c r="R294" s="9" t="s">
        <v>0</v>
      </c>
      <c r="S294" s="9" t="s">
        <v>0</v>
      </c>
      <c r="T294" s="9" t="s">
        <v>0</v>
      </c>
      <c r="U294" s="9" t="s">
        <v>0</v>
      </c>
      <c r="V294" s="9" t="s">
        <v>0</v>
      </c>
      <c r="W294" s="9" t="s">
        <v>0</v>
      </c>
      <c r="X294" s="9" t="s">
        <v>0</v>
      </c>
      <c r="Y294" s="9" t="s">
        <v>0</v>
      </c>
      <c r="Z294" s="9" t="s">
        <v>0</v>
      </c>
      <c r="AA294" s="9">
        <v>227000</v>
      </c>
      <c r="AB294" s="9">
        <v>230100</v>
      </c>
      <c r="AC294" s="9">
        <v>223600</v>
      </c>
      <c r="AD294" s="9">
        <v>214130</v>
      </c>
      <c r="AE294" s="9">
        <v>207783</v>
      </c>
      <c r="AF294" s="9">
        <v>206943</v>
      </c>
      <c r="AG294" s="9">
        <v>187468</v>
      </c>
      <c r="AH294" s="9">
        <v>191000</v>
      </c>
      <c r="AI294" s="9">
        <v>178267</v>
      </c>
      <c r="AJ294" s="9">
        <v>158920</v>
      </c>
      <c r="AK294" s="9">
        <v>150000</v>
      </c>
      <c r="AL294" s="9">
        <v>150000</v>
      </c>
      <c r="AM294" s="9">
        <v>150000</v>
      </c>
      <c r="AN294" s="9">
        <v>150000</v>
      </c>
      <c r="AO294" s="9">
        <v>149990</v>
      </c>
      <c r="AP294" s="9">
        <v>130446</v>
      </c>
      <c r="AQ294" s="9">
        <v>99070</v>
      </c>
      <c r="AR294" s="9">
        <v>100000</v>
      </c>
      <c r="AS294" s="9">
        <v>96560</v>
      </c>
      <c r="AT294" s="9">
        <v>97950</v>
      </c>
      <c r="AU294" s="9">
        <v>99989</v>
      </c>
      <c r="AV294" s="9">
        <v>99010</v>
      </c>
      <c r="AW294" s="9">
        <v>98898</v>
      </c>
      <c r="AX294" s="9">
        <v>101586</v>
      </c>
      <c r="AY294" s="9">
        <v>105381</v>
      </c>
      <c r="AZ294" s="9">
        <v>118000</v>
      </c>
      <c r="BA294" s="9">
        <v>123000</v>
      </c>
      <c r="BB294" s="9">
        <v>124000</v>
      </c>
      <c r="BC294" s="9">
        <v>126000</v>
      </c>
      <c r="BD294" s="9">
        <v>127000</v>
      </c>
      <c r="BE294" s="9">
        <v>129000</v>
      </c>
      <c r="BF294" s="9" t="s">
        <v>0</v>
      </c>
      <c r="BG294" s="9" t="s">
        <v>0</v>
      </c>
      <c r="BH294" s="9" t="s">
        <v>0</v>
      </c>
    </row>
    <row r="295" spans="3:60" x14ac:dyDescent="0.2">
      <c r="C295" s="9" t="s">
        <v>313</v>
      </c>
      <c r="D295" s="9" t="s">
        <v>0</v>
      </c>
      <c r="E295" s="9" t="s">
        <v>0</v>
      </c>
      <c r="F295" s="9" t="s">
        <v>0</v>
      </c>
      <c r="G295" s="9" t="s">
        <v>0</v>
      </c>
      <c r="H295" s="9" t="s">
        <v>0</v>
      </c>
      <c r="I295" s="9" t="s">
        <v>0</v>
      </c>
      <c r="J295" s="9" t="s">
        <v>0</v>
      </c>
      <c r="K295" s="9" t="s">
        <v>0</v>
      </c>
      <c r="L295" s="9" t="s">
        <v>0</v>
      </c>
      <c r="M295" s="9" t="s">
        <v>0</v>
      </c>
      <c r="N295" s="9" t="s">
        <v>0</v>
      </c>
      <c r="O295" s="9" t="s">
        <v>0</v>
      </c>
      <c r="P295" s="9" t="s">
        <v>0</v>
      </c>
      <c r="Q295" s="9" t="s">
        <v>0</v>
      </c>
      <c r="R295" s="9" t="s">
        <v>0</v>
      </c>
      <c r="S295" s="9" t="s">
        <v>0</v>
      </c>
      <c r="T295" s="9" t="s">
        <v>0</v>
      </c>
      <c r="U295" s="9" t="s">
        <v>0</v>
      </c>
      <c r="V295" s="9" t="s">
        <v>0</v>
      </c>
      <c r="W295" s="9" t="s">
        <v>0</v>
      </c>
      <c r="X295" s="9" t="s">
        <v>0</v>
      </c>
      <c r="Y295" s="9" t="s">
        <v>0</v>
      </c>
      <c r="Z295" s="9" t="s">
        <v>0</v>
      </c>
      <c r="AA295" s="9" t="s">
        <v>0</v>
      </c>
      <c r="AB295" s="9" t="s">
        <v>0</v>
      </c>
      <c r="AC295" s="9" t="s">
        <v>0</v>
      </c>
      <c r="AD295" s="9">
        <v>7.5901328273244779</v>
      </c>
      <c r="AE295" s="9">
        <v>9.9454094292803976</v>
      </c>
      <c r="AF295" s="9">
        <v>10.293488491486267</v>
      </c>
      <c r="AG295" s="9">
        <v>11.110670148507385</v>
      </c>
      <c r="AH295" s="9">
        <v>8.7558874381446383</v>
      </c>
      <c r="AI295" s="9">
        <v>8.8294707713593912</v>
      </c>
      <c r="AJ295" s="9">
        <v>11.122069317897351</v>
      </c>
      <c r="AK295" s="9">
        <v>12.37719990703294</v>
      </c>
      <c r="AL295" s="9">
        <v>14.556831068668004</v>
      </c>
      <c r="AM295" s="9">
        <v>14.586537865637718</v>
      </c>
      <c r="AN295" s="9">
        <v>18.175516991279391</v>
      </c>
      <c r="AO295" s="9">
        <v>18.640081007548947</v>
      </c>
      <c r="AP295" s="9">
        <v>13.908196478782351</v>
      </c>
      <c r="AQ295" s="9">
        <v>15.883012228527884</v>
      </c>
      <c r="AR295" s="9">
        <v>18.130104627423194</v>
      </c>
      <c r="AS295" s="9">
        <v>16.133136258262727</v>
      </c>
      <c r="AT295" s="9">
        <v>15.161892741174018</v>
      </c>
      <c r="AU295" s="9">
        <v>13.904276279083302</v>
      </c>
      <c r="AV295" s="9">
        <v>18.838035073444352</v>
      </c>
      <c r="AW295" s="9">
        <v>33.200061674910344</v>
      </c>
      <c r="AX295" s="9">
        <v>21.616932158794096</v>
      </c>
      <c r="AY295" s="9">
        <v>22.037236300525986</v>
      </c>
      <c r="AZ295" s="9">
        <v>26.541387763065899</v>
      </c>
      <c r="BA295" s="9">
        <v>25.205303126964726</v>
      </c>
      <c r="BB295" s="9">
        <v>29.994577922306011</v>
      </c>
      <c r="BC295" s="9">
        <v>33.894573357992215</v>
      </c>
      <c r="BD295" s="9">
        <v>35.087438380340011</v>
      </c>
      <c r="BE295" s="9">
        <v>34.005883186844343</v>
      </c>
      <c r="BF295" s="9">
        <v>35.832320655275439</v>
      </c>
      <c r="BG295" s="9" t="s">
        <v>0</v>
      </c>
      <c r="BH295" s="9" t="s">
        <v>0</v>
      </c>
    </row>
    <row r="296" spans="3:60" x14ac:dyDescent="0.2">
      <c r="C296" s="9" t="s">
        <v>314</v>
      </c>
      <c r="D296" s="9" t="s">
        <v>0</v>
      </c>
      <c r="E296" s="9" t="s">
        <v>0</v>
      </c>
      <c r="F296" s="9" t="s">
        <v>0</v>
      </c>
      <c r="G296" s="9" t="s">
        <v>0</v>
      </c>
      <c r="H296" s="9" t="s">
        <v>0</v>
      </c>
      <c r="I296" s="9" t="s">
        <v>0</v>
      </c>
      <c r="J296" s="9" t="s">
        <v>0</v>
      </c>
      <c r="K296" s="9" t="s">
        <v>0</v>
      </c>
      <c r="L296" s="9" t="s">
        <v>0</v>
      </c>
      <c r="M296" s="9" t="s">
        <v>0</v>
      </c>
      <c r="N296" s="9" t="s">
        <v>0</v>
      </c>
      <c r="O296" s="9" t="s">
        <v>0</v>
      </c>
      <c r="P296" s="9" t="s">
        <v>0</v>
      </c>
      <c r="Q296" s="9" t="s">
        <v>0</v>
      </c>
      <c r="R296" s="9" t="s">
        <v>0</v>
      </c>
      <c r="S296" s="9" t="s">
        <v>0</v>
      </c>
      <c r="T296" s="9" t="s">
        <v>0</v>
      </c>
      <c r="U296" s="9" t="s">
        <v>0</v>
      </c>
      <c r="V296" s="9" t="s">
        <v>0</v>
      </c>
      <c r="W296" s="9" t="s">
        <v>0</v>
      </c>
      <c r="X296" s="9" t="s">
        <v>0</v>
      </c>
      <c r="Y296" s="9" t="s">
        <v>0</v>
      </c>
      <c r="Z296" s="9" t="s">
        <v>0</v>
      </c>
      <c r="AA296" s="9" t="s">
        <v>0</v>
      </c>
      <c r="AB296" s="9" t="s">
        <v>0</v>
      </c>
      <c r="AC296" s="9" t="s">
        <v>0</v>
      </c>
      <c r="AD296" s="9">
        <v>64.104996837444659</v>
      </c>
      <c r="AE296" s="9">
        <v>61.280397022332508</v>
      </c>
      <c r="AF296" s="9">
        <v>62.154530675109093</v>
      </c>
      <c r="AG296" s="9">
        <v>62.404057561494433</v>
      </c>
      <c r="AH296" s="9">
        <v>62.277916890240277</v>
      </c>
      <c r="AI296" s="9">
        <v>64.318920788654452</v>
      </c>
      <c r="AJ296" s="9">
        <v>64.925980666156846</v>
      </c>
      <c r="AK296" s="9">
        <v>64.597141918597501</v>
      </c>
      <c r="AL296" s="9">
        <v>60.612185949575377</v>
      </c>
      <c r="AM296" s="9">
        <v>57.314931803830426</v>
      </c>
      <c r="AN296" s="9">
        <v>53.76365058631265</v>
      </c>
      <c r="AO296" s="9">
        <v>54.405950802415155</v>
      </c>
      <c r="AP296" s="9">
        <v>63.17061177311902</v>
      </c>
      <c r="AQ296" s="9">
        <v>61.075416127598608</v>
      </c>
      <c r="AR296" s="9">
        <v>56.787274337846576</v>
      </c>
      <c r="AS296" s="9">
        <v>57.797276249833565</v>
      </c>
      <c r="AT296" s="9">
        <v>57.341820843948618</v>
      </c>
      <c r="AU296" s="9">
        <v>57.696369801463817</v>
      </c>
      <c r="AV296" s="9">
        <v>51.448152053621584</v>
      </c>
      <c r="AW296" s="9">
        <v>41.958930142032258</v>
      </c>
      <c r="AX296" s="9">
        <v>47.150505501746217</v>
      </c>
      <c r="AY296" s="9">
        <v>50.042335417789879</v>
      </c>
      <c r="AZ296" s="9">
        <v>45.992036859663365</v>
      </c>
      <c r="BA296" s="9">
        <v>48.255110183212281</v>
      </c>
      <c r="BB296" s="9">
        <v>45.213704261439993</v>
      </c>
      <c r="BC296" s="9">
        <v>42.962334614995811</v>
      </c>
      <c r="BD296" s="9">
        <v>42.098547086007734</v>
      </c>
      <c r="BE296" s="9">
        <v>42.638872158629127</v>
      </c>
      <c r="BF296" s="9">
        <v>40.414046544052518</v>
      </c>
      <c r="BG296" s="9" t="s">
        <v>0</v>
      </c>
      <c r="BH296" s="9" t="s">
        <v>0</v>
      </c>
    </row>
    <row r="297" spans="3:60" x14ac:dyDescent="0.2">
      <c r="C297" s="9" t="s">
        <v>315</v>
      </c>
      <c r="D297" s="9" t="s">
        <v>0</v>
      </c>
      <c r="E297" s="9" t="s">
        <v>0</v>
      </c>
      <c r="F297" s="9" t="s">
        <v>0</v>
      </c>
      <c r="G297" s="9" t="s">
        <v>0</v>
      </c>
      <c r="H297" s="9" t="s">
        <v>0</v>
      </c>
      <c r="I297" s="9" t="s">
        <v>0</v>
      </c>
      <c r="J297" s="9" t="s">
        <v>0</v>
      </c>
      <c r="K297" s="9" t="s">
        <v>0</v>
      </c>
      <c r="L297" s="9" t="s">
        <v>0</v>
      </c>
      <c r="M297" s="9" t="s">
        <v>0</v>
      </c>
      <c r="N297" s="9" t="s">
        <v>0</v>
      </c>
      <c r="O297" s="9" t="s">
        <v>0</v>
      </c>
      <c r="P297" s="9" t="s">
        <v>0</v>
      </c>
      <c r="Q297" s="9" t="s">
        <v>0</v>
      </c>
      <c r="R297" s="9" t="s">
        <v>0</v>
      </c>
      <c r="S297" s="9" t="s">
        <v>0</v>
      </c>
      <c r="T297" s="9" t="s">
        <v>0</v>
      </c>
      <c r="U297" s="9" t="s">
        <v>0</v>
      </c>
      <c r="V297" s="9" t="s">
        <v>0</v>
      </c>
      <c r="W297" s="9" t="s">
        <v>0</v>
      </c>
      <c r="X297" s="9" t="s">
        <v>0</v>
      </c>
      <c r="Y297" s="9" t="s">
        <v>0</v>
      </c>
      <c r="Z297" s="9" t="s">
        <v>0</v>
      </c>
      <c r="AA297" s="9" t="s">
        <v>0</v>
      </c>
      <c r="AB297" s="9" t="s">
        <v>0</v>
      </c>
      <c r="AC297" s="9" t="s">
        <v>0</v>
      </c>
      <c r="AD297" s="9">
        <v>2.2243305924520347</v>
      </c>
      <c r="AE297" s="9">
        <v>1.5384615384615385</v>
      </c>
      <c r="AF297" s="9">
        <v>1.2749208522289723</v>
      </c>
      <c r="AG297" s="9">
        <v>1.4144316477096843</v>
      </c>
      <c r="AH297" s="9">
        <v>1.9145352650092413</v>
      </c>
      <c r="AI297" s="9">
        <v>2.2206848841231408</v>
      </c>
      <c r="AJ297" s="9">
        <v>1.6521897171936779</v>
      </c>
      <c r="AK297" s="9">
        <v>2.0790740500397109</v>
      </c>
      <c r="AL297" s="9">
        <v>3.7693414539385506</v>
      </c>
      <c r="AM297" s="9">
        <v>5.4192910099643621</v>
      </c>
      <c r="AN297" s="9">
        <v>3.8383226956291057</v>
      </c>
      <c r="AO297" s="9">
        <v>4.9995486247036816</v>
      </c>
      <c r="AP297" s="9">
        <v>4.7164521414069158</v>
      </c>
      <c r="AQ297" s="9">
        <v>4.9829269930861733</v>
      </c>
      <c r="AR297" s="9">
        <v>3.9597769959952087</v>
      </c>
      <c r="AS297" s="9">
        <v>4.8009653802225962</v>
      </c>
      <c r="AT297" s="9">
        <v>4.7621947847329169</v>
      </c>
      <c r="AU297" s="9">
        <v>5.615535690513445</v>
      </c>
      <c r="AV297" s="9">
        <v>5.4713283258327019</v>
      </c>
      <c r="AW297" s="9">
        <v>4.7357796343139036</v>
      </c>
      <c r="AX297" s="9">
        <v>4.6240058000176516</v>
      </c>
      <c r="AY297" s="9">
        <v>4.2073189015006554</v>
      </c>
      <c r="AZ297" s="9">
        <v>3.6129358081201164</v>
      </c>
      <c r="BA297" s="9">
        <v>4.2168572745116579</v>
      </c>
      <c r="BB297" s="9">
        <v>3.7484112715886053</v>
      </c>
      <c r="BC297" s="9">
        <v>3.4094307446967758</v>
      </c>
      <c r="BD297" s="9">
        <v>3.2267476082169404</v>
      </c>
      <c r="BE297" s="9">
        <v>3.1430055803283761</v>
      </c>
      <c r="BF297" s="9">
        <v>3.3217353356287043</v>
      </c>
      <c r="BG297" s="9" t="s">
        <v>0</v>
      </c>
      <c r="BH297" s="9" t="s">
        <v>0</v>
      </c>
    </row>
    <row r="298" spans="3:60" x14ac:dyDescent="0.2">
      <c r="C298" s="9" t="s">
        <v>316</v>
      </c>
      <c r="D298" s="9" t="s">
        <v>0</v>
      </c>
      <c r="E298" s="9" t="s">
        <v>0</v>
      </c>
      <c r="F298" s="9" t="s">
        <v>0</v>
      </c>
      <c r="G298" s="9" t="s">
        <v>0</v>
      </c>
      <c r="H298" s="9" t="s">
        <v>0</v>
      </c>
      <c r="I298" s="9" t="s">
        <v>0</v>
      </c>
      <c r="J298" s="9" t="s">
        <v>0</v>
      </c>
      <c r="K298" s="9" t="s">
        <v>0</v>
      </c>
      <c r="L298" s="9" t="s">
        <v>0</v>
      </c>
      <c r="M298" s="9" t="s">
        <v>0</v>
      </c>
      <c r="N298" s="9" t="s">
        <v>0</v>
      </c>
      <c r="O298" s="9" t="s">
        <v>0</v>
      </c>
      <c r="P298" s="9" t="s">
        <v>0</v>
      </c>
      <c r="Q298" s="9" t="s">
        <v>0</v>
      </c>
      <c r="R298" s="9" t="s">
        <v>0</v>
      </c>
      <c r="S298" s="9" t="s">
        <v>0</v>
      </c>
      <c r="T298" s="9" t="s">
        <v>0</v>
      </c>
      <c r="U298" s="9" t="s">
        <v>0</v>
      </c>
      <c r="V298" s="9" t="s">
        <v>0</v>
      </c>
      <c r="W298" s="9" t="s">
        <v>0</v>
      </c>
      <c r="X298" s="9" t="s">
        <v>0</v>
      </c>
      <c r="Y298" s="9" t="s">
        <v>0</v>
      </c>
      <c r="Z298" s="9" t="s">
        <v>0</v>
      </c>
      <c r="AA298" s="9" t="s">
        <v>0</v>
      </c>
      <c r="AB298" s="9" t="s">
        <v>0</v>
      </c>
      <c r="AC298" s="9" t="s">
        <v>0</v>
      </c>
      <c r="AD298" s="9">
        <v>26.080539742778832</v>
      </c>
      <c r="AE298" s="9">
        <v>27.23573200992556</v>
      </c>
      <c r="AF298" s="9">
        <v>26.277059981175665</v>
      </c>
      <c r="AG298" s="9">
        <v>25.070840642288495</v>
      </c>
      <c r="AH298" s="9">
        <v>27.051660406605858</v>
      </c>
      <c r="AI298" s="9">
        <v>24.630923555863024</v>
      </c>
      <c r="AJ298" s="9">
        <v>22.299760298752116</v>
      </c>
      <c r="AK298" s="9">
        <v>20.946584124329856</v>
      </c>
      <c r="AL298" s="9">
        <v>21.061649318412421</v>
      </c>
      <c r="AM298" s="9">
        <v>22.6792393205675</v>
      </c>
      <c r="AN298" s="9">
        <v>24.222509726778853</v>
      </c>
      <c r="AO298" s="9">
        <v>21.95441956533222</v>
      </c>
      <c r="AP298" s="9">
        <v>18.204739606691682</v>
      </c>
      <c r="AQ298" s="9">
        <v>18.058644650787336</v>
      </c>
      <c r="AR298" s="9">
        <v>21.122844038735032</v>
      </c>
      <c r="AS298" s="9">
        <v>21.268622111681108</v>
      </c>
      <c r="AT298" s="9">
        <v>22.734091630144455</v>
      </c>
      <c r="AU298" s="9">
        <v>22.783818228939438</v>
      </c>
      <c r="AV298" s="9">
        <v>24.242484547101363</v>
      </c>
      <c r="AW298" s="9">
        <v>20.105228548743504</v>
      </c>
      <c r="AX298" s="9">
        <v>26.608556539442038</v>
      </c>
      <c r="AY298" s="9">
        <v>23.713109380183486</v>
      </c>
      <c r="AZ298" s="9">
        <v>23.85363956915063</v>
      </c>
      <c r="BA298" s="9">
        <v>22.32272941531135</v>
      </c>
      <c r="BB298" s="9">
        <v>21.043306544665359</v>
      </c>
      <c r="BC298" s="9">
        <v>19.73366128231519</v>
      </c>
      <c r="BD298" s="9">
        <v>19.587266925435312</v>
      </c>
      <c r="BE298" s="9">
        <v>20.212239074198152</v>
      </c>
      <c r="BF298" s="9">
        <v>20.431897465043349</v>
      </c>
      <c r="BG298" s="9" t="s">
        <v>0</v>
      </c>
      <c r="BH298" s="9" t="s">
        <v>0</v>
      </c>
    </row>
    <row r="299" spans="3:60" x14ac:dyDescent="0.2">
      <c r="C299" s="9" t="s">
        <v>318</v>
      </c>
      <c r="D299" s="9">
        <v>62.537783940702909</v>
      </c>
      <c r="E299" s="9">
        <v>73.31930048582916</v>
      </c>
      <c r="F299" s="9">
        <v>80.039105755130137</v>
      </c>
      <c r="G299" s="9">
        <v>83.477319659620321</v>
      </c>
      <c r="H299" s="9">
        <v>125.23867479374707</v>
      </c>
      <c r="I299" s="9">
        <v>99.252800750192051</v>
      </c>
      <c r="J299" s="9">
        <v>93.997964904579973</v>
      </c>
      <c r="K299" s="9">
        <v>110.14505042846739</v>
      </c>
      <c r="L299" s="9">
        <v>136.44217435979292</v>
      </c>
      <c r="M299" s="9">
        <v>171.30016659849761</v>
      </c>
      <c r="N299" s="9">
        <v>216.67730768847079</v>
      </c>
      <c r="O299" s="9">
        <v>258.95841023134244</v>
      </c>
      <c r="P299" s="9">
        <v>318.31885156772177</v>
      </c>
      <c r="Q299" s="9">
        <v>382.90120808850673</v>
      </c>
      <c r="R299" s="9">
        <v>458.94045350704801</v>
      </c>
      <c r="S299" s="9">
        <v>555.53416266797024</v>
      </c>
      <c r="T299" s="9">
        <v>698.17839007990744</v>
      </c>
      <c r="U299" s="9">
        <v>794.52270029229555</v>
      </c>
      <c r="V299" s="9">
        <v>967.84549236340422</v>
      </c>
      <c r="W299" s="9">
        <v>1143.9650442433735</v>
      </c>
      <c r="X299" s="9">
        <v>1333.2817908839697</v>
      </c>
      <c r="Y299" s="9">
        <v>1524.5408565357488</v>
      </c>
      <c r="Z299" s="9">
        <v>1705.4114583852913</v>
      </c>
      <c r="AA299" s="9">
        <v>1758.2843746570766</v>
      </c>
      <c r="AB299" s="9">
        <v>1799.7178300296287</v>
      </c>
      <c r="AC299" s="9">
        <v>2012.5413752855618</v>
      </c>
      <c r="AD299" s="9">
        <v>2001.001187138995</v>
      </c>
      <c r="AE299" s="9">
        <v>2088.8273760237826</v>
      </c>
      <c r="AF299" s="9">
        <v>2098.2128570145946</v>
      </c>
      <c r="AG299" s="9">
        <v>2258.7707624624654</v>
      </c>
      <c r="AH299" s="9">
        <v>2392.5508823734799</v>
      </c>
      <c r="AI299" s="9">
        <v>2597.5445430000004</v>
      </c>
      <c r="AJ299" s="9">
        <v>2082.2647299999999</v>
      </c>
      <c r="AK299" s="9">
        <v>2094.24793</v>
      </c>
      <c r="AL299" s="9">
        <v>2293.4960000000001</v>
      </c>
      <c r="AM299" s="9">
        <v>2527.335</v>
      </c>
      <c r="AN299" s="9">
        <v>2514.3561500000001</v>
      </c>
      <c r="AO299" s="9">
        <v>2417.6668935799999</v>
      </c>
      <c r="AP299" s="9">
        <v>2535.6550000000002</v>
      </c>
      <c r="AQ299" s="9">
        <v>2692.2741540500006</v>
      </c>
      <c r="AR299" s="9">
        <v>2672.913</v>
      </c>
      <c r="AS299" s="9">
        <v>2626.9748981400003</v>
      </c>
      <c r="AT299" s="9">
        <v>2366.2787620000004</v>
      </c>
      <c r="AU299" s="9">
        <v>2456.541755233</v>
      </c>
      <c r="AV299" s="9">
        <v>2263.1410442299998</v>
      </c>
      <c r="AW299" s="9">
        <v>2383.83329499</v>
      </c>
      <c r="AX299" s="9">
        <v>2363.7931271599996</v>
      </c>
      <c r="AY299" s="9">
        <v>2397.8168129999999</v>
      </c>
      <c r="AZ299" s="9">
        <v>2728.034028</v>
      </c>
      <c r="BA299" s="9">
        <v>2728.034028</v>
      </c>
      <c r="BB299" s="9" t="s">
        <v>0</v>
      </c>
      <c r="BC299" s="9" t="s">
        <v>0</v>
      </c>
      <c r="BD299" s="9" t="s">
        <v>0</v>
      </c>
      <c r="BE299" s="9" t="s">
        <v>0</v>
      </c>
      <c r="BF299" s="9" t="s">
        <v>0</v>
      </c>
      <c r="BG299" s="9" t="s">
        <v>0</v>
      </c>
      <c r="BH299" s="9" t="s">
        <v>0</v>
      </c>
    </row>
    <row r="300" spans="3:60" x14ac:dyDescent="0.2">
      <c r="C300" s="9" t="s">
        <v>319</v>
      </c>
      <c r="D300" s="9">
        <v>3091.386720861804</v>
      </c>
      <c r="E300" s="9">
        <v>3451.2042792800494</v>
      </c>
      <c r="F300" s="9">
        <v>3494.7605012766198</v>
      </c>
      <c r="G300" s="9">
        <v>3329.685581446799</v>
      </c>
      <c r="H300" s="9">
        <v>4202.603770245415</v>
      </c>
      <c r="I300" s="9">
        <v>2865.5170256970737</v>
      </c>
      <c r="J300" s="9">
        <v>2333.971489159087</v>
      </c>
      <c r="K300" s="9">
        <v>2163.6890332811699</v>
      </c>
      <c r="L300" s="9">
        <v>2190.6889210881459</v>
      </c>
      <c r="M300" s="9">
        <v>2302.7641182771481</v>
      </c>
      <c r="N300" s="9">
        <v>2409.1723488529701</v>
      </c>
      <c r="O300" s="9">
        <v>2448.1849555282129</v>
      </c>
      <c r="P300" s="9">
        <v>2493.4696350763552</v>
      </c>
      <c r="Q300" s="9">
        <v>2407.0886286247569</v>
      </c>
      <c r="R300" s="9">
        <v>2314.0875513220963</v>
      </c>
      <c r="S300" s="9">
        <v>2301.0197057279179</v>
      </c>
      <c r="T300" s="9">
        <v>2400.8502885686253</v>
      </c>
      <c r="U300" s="9">
        <v>2481.5918974653637</v>
      </c>
      <c r="V300" s="9">
        <v>2719.3210285324726</v>
      </c>
      <c r="W300" s="9">
        <v>2908.3768037752329</v>
      </c>
      <c r="X300" s="9">
        <v>2995.8898445532532</v>
      </c>
      <c r="Y300" s="9">
        <v>3111.7889397119561</v>
      </c>
      <c r="Z300" s="9">
        <v>3123.4577300049614</v>
      </c>
      <c r="AA300" s="9">
        <v>2999.0700672782846</v>
      </c>
      <c r="AB300" s="9">
        <v>2861.4934557124147</v>
      </c>
      <c r="AC300" s="9">
        <v>3093.8014247245933</v>
      </c>
      <c r="AD300" s="9">
        <v>3004.3133634295914</v>
      </c>
      <c r="AE300" s="9">
        <v>3018.8467757362223</v>
      </c>
      <c r="AF300" s="9">
        <v>2920.1483587144862</v>
      </c>
      <c r="AG300" s="9">
        <v>3040.5202767926285</v>
      </c>
      <c r="AH300" s="9">
        <v>3112.9065510492596</v>
      </c>
      <c r="AI300" s="9">
        <v>3258.5775785991232</v>
      </c>
      <c r="AJ300" s="9">
        <v>2506.6844537285133</v>
      </c>
      <c r="AK300" s="9">
        <v>2437.2906406428087</v>
      </c>
      <c r="AL300" s="9">
        <v>2606.7170834678909</v>
      </c>
      <c r="AM300" s="9">
        <v>2779.9242604621531</v>
      </c>
      <c r="AN300" s="9">
        <v>2680.2710503308031</v>
      </c>
      <c r="AO300" s="9">
        <v>2502.6460552806939</v>
      </c>
      <c r="AP300" s="9">
        <v>2579.9491812855363</v>
      </c>
      <c r="AQ300" s="9">
        <v>2709.598279096434</v>
      </c>
      <c r="AR300" s="9">
        <v>2672.913</v>
      </c>
      <c r="AS300" s="9">
        <v>2634.0756520853151</v>
      </c>
      <c r="AT300" s="9">
        <v>2382.1454735834677</v>
      </c>
      <c r="AU300" s="9">
        <v>2418.1921461532556</v>
      </c>
      <c r="AV300" s="9">
        <v>2211.2203475636948</v>
      </c>
      <c r="AW300" s="9">
        <v>2282.8171705069158</v>
      </c>
      <c r="AX300" s="9">
        <v>2224.6763308573031</v>
      </c>
      <c r="AY300" s="9">
        <v>2222.8285883590811</v>
      </c>
      <c r="AZ300" s="9">
        <v>2493.8494575259706</v>
      </c>
      <c r="BA300" s="9">
        <v>2458.6032031237883</v>
      </c>
      <c r="BB300" s="9" t="s">
        <v>0</v>
      </c>
      <c r="BC300" s="9" t="s">
        <v>0</v>
      </c>
      <c r="BD300" s="9" t="s">
        <v>0</v>
      </c>
      <c r="BE300" s="9" t="s">
        <v>0</v>
      </c>
      <c r="BF300" s="9" t="s">
        <v>0</v>
      </c>
      <c r="BG300" s="9" t="s">
        <v>0</v>
      </c>
      <c r="BH300" s="9" t="s">
        <v>0</v>
      </c>
    </row>
    <row r="301" spans="3:60" x14ac:dyDescent="0.2">
      <c r="C301" s="9" t="s">
        <v>320</v>
      </c>
      <c r="D301" s="9">
        <v>436.09391304347832</v>
      </c>
      <c r="E301" s="9">
        <v>519.18621079400964</v>
      </c>
      <c r="F301" s="9">
        <v>593.12486138833447</v>
      </c>
      <c r="G301" s="9">
        <v>682.67183357128295</v>
      </c>
      <c r="H301" s="9">
        <v>988.19663098236765</v>
      </c>
      <c r="I301" s="9">
        <v>778.71091456971794</v>
      </c>
      <c r="J301" s="9">
        <v>623.4046776274439</v>
      </c>
      <c r="K301" s="9">
        <v>576.90257857198833</v>
      </c>
      <c r="L301" s="9">
        <v>622.57778182397533</v>
      </c>
      <c r="M301" s="9">
        <v>701.95813915460712</v>
      </c>
      <c r="N301" s="9">
        <v>867.72202468938519</v>
      </c>
      <c r="O301" s="9">
        <v>843.53979137555643</v>
      </c>
      <c r="P301" s="9">
        <v>803.00479408100864</v>
      </c>
      <c r="Q301" s="9">
        <v>692.94818559306736</v>
      </c>
      <c r="R301" s="9">
        <v>628.52175695061146</v>
      </c>
      <c r="S301" s="9">
        <v>653.62598667801285</v>
      </c>
      <c r="T301" s="9">
        <v>935.72436107415763</v>
      </c>
      <c r="U301" s="9">
        <v>1130.6367695179686</v>
      </c>
      <c r="V301" s="9">
        <v>1347.9374782910734</v>
      </c>
      <c r="W301" s="9">
        <v>1456.5248317032897</v>
      </c>
      <c r="X301" s="9">
        <v>1875.1245177130832</v>
      </c>
      <c r="Y301" s="9">
        <v>2115.4692691029904</v>
      </c>
      <c r="Z301" s="9">
        <v>2532.6244444444442</v>
      </c>
      <c r="AA301" s="9">
        <v>2192.1913432835822</v>
      </c>
      <c r="AB301" s="9">
        <v>2173.6913669498163</v>
      </c>
      <c r="AC301" s="9">
        <v>2670.0967507114019</v>
      </c>
      <c r="AD301" s="9">
        <v>2600.9123443983399</v>
      </c>
      <c r="AE301" s="9">
        <v>2388.7530089555639</v>
      </c>
      <c r="AF301" s="9">
        <v>2335.6685730149916</v>
      </c>
      <c r="AG301" s="9">
        <v>2406.4548996542467</v>
      </c>
      <c r="AH301" s="9">
        <v>2204.303374215478</v>
      </c>
      <c r="AI301" s="9">
        <v>2324.4038469454417</v>
      </c>
      <c r="AJ301" s="9">
        <v>1959.6863488776999</v>
      </c>
      <c r="AK301" s="9">
        <v>2363.6309492906562</v>
      </c>
      <c r="AL301" s="9">
        <v>2847.7544482660146</v>
      </c>
      <c r="AM301" s="9">
        <v>3142.9823906879574</v>
      </c>
      <c r="AN301" s="9">
        <v>3154.2215294678476</v>
      </c>
      <c r="AO301" s="9">
        <v>3308.9714409011276</v>
      </c>
      <c r="AP301" s="9">
        <v>3714.3202425769409</v>
      </c>
      <c r="AQ301" s="9">
        <v>3740.0488352434536</v>
      </c>
      <c r="AR301" s="9">
        <v>3540.0476789616582</v>
      </c>
      <c r="AS301" s="9">
        <v>3651.8730772780987</v>
      </c>
      <c r="AT301" s="9">
        <v>3040.3170525504311</v>
      </c>
      <c r="AU301" s="9">
        <v>3261.6501457339355</v>
      </c>
      <c r="AV301" s="9">
        <v>3002.5855839265378</v>
      </c>
      <c r="AW301" s="9">
        <v>2643.8303132381002</v>
      </c>
      <c r="AX301" s="9">
        <v>2614.7138026806815</v>
      </c>
      <c r="AY301" s="9">
        <v>2702.0777342799383</v>
      </c>
      <c r="AZ301" s="9">
        <v>3267.3584722266369</v>
      </c>
      <c r="BA301" s="9">
        <v>3192.5119392212973</v>
      </c>
      <c r="BB301" s="9" t="s">
        <v>0</v>
      </c>
      <c r="BC301" s="9" t="s">
        <v>0</v>
      </c>
      <c r="BD301" s="9" t="s">
        <v>0</v>
      </c>
      <c r="BE301" s="9" t="s">
        <v>0</v>
      </c>
      <c r="BF301" s="9" t="s">
        <v>0</v>
      </c>
      <c r="BG301" s="9" t="s">
        <v>0</v>
      </c>
      <c r="BH301" s="9" t="s">
        <v>0</v>
      </c>
    </row>
    <row r="302" spans="3:60" x14ac:dyDescent="0.2">
      <c r="C302" s="9" t="s">
        <v>321</v>
      </c>
      <c r="D302" s="9">
        <v>4094.2808037372411</v>
      </c>
      <c r="E302" s="9">
        <v>4570.8287918416654</v>
      </c>
      <c r="F302" s="9">
        <v>4628.5153318013636</v>
      </c>
      <c r="G302" s="9">
        <v>4409.8875325432737</v>
      </c>
      <c r="H302" s="9">
        <v>5565.9940007223558</v>
      </c>
      <c r="I302" s="9">
        <v>3795.1354555288704</v>
      </c>
      <c r="J302" s="9">
        <v>3091.1482539687267</v>
      </c>
      <c r="K302" s="9">
        <v>2865.6235127225614</v>
      </c>
      <c r="L302" s="9">
        <v>2901.3825853759963</v>
      </c>
      <c r="M302" s="9">
        <v>3049.8167250872766</v>
      </c>
      <c r="N302" s="9">
        <v>3190.7454458022253</v>
      </c>
      <c r="O302" s="9">
        <v>3242.414350742617</v>
      </c>
      <c r="P302" s="9">
        <v>3302.3900868503479</v>
      </c>
      <c r="Q302" s="9">
        <v>3187.9857342225773</v>
      </c>
      <c r="R302" s="9">
        <v>3064.8136564758574</v>
      </c>
      <c r="S302" s="9">
        <v>3047.5063978914218</v>
      </c>
      <c r="T302" s="9">
        <v>3179.7235793240516</v>
      </c>
      <c r="U302" s="9">
        <v>3286.6590258464521</v>
      </c>
      <c r="V302" s="9">
        <v>3601.5111959902956</v>
      </c>
      <c r="W302" s="9">
        <v>3851.8996142973751</v>
      </c>
      <c r="X302" s="9">
        <v>3967.8032508486235</v>
      </c>
      <c r="Y302" s="9">
        <v>4121.3018206899624</v>
      </c>
      <c r="Z302" s="9">
        <v>4136.7561486060013</v>
      </c>
      <c r="AA302" s="9">
        <v>3972.0151874422681</v>
      </c>
      <c r="AB302" s="9">
        <v>3789.8065766669952</v>
      </c>
      <c r="AC302" s="9">
        <v>4097.4788752064014</v>
      </c>
      <c r="AD302" s="9">
        <v>3978.9594906689508</v>
      </c>
      <c r="AE302" s="9">
        <v>3998.2077686725679</v>
      </c>
      <c r="AF302" s="9">
        <v>3867.4900453141995</v>
      </c>
      <c r="AG302" s="9">
        <v>4026.9124916133082</v>
      </c>
      <c r="AH302" s="9">
        <v>4122.78200258163</v>
      </c>
      <c r="AI302" s="9">
        <v>4315.7109841720721</v>
      </c>
      <c r="AJ302" s="9">
        <v>3319.8919988457892</v>
      </c>
      <c r="AK302" s="9">
        <v>3227.9857501394727</v>
      </c>
      <c r="AL302" s="9">
        <v>3452.3767743432763</v>
      </c>
      <c r="AM302" s="9">
        <v>3681.7750618663044</v>
      </c>
      <c r="AN302" s="9">
        <v>3549.792795617248</v>
      </c>
      <c r="AO302" s="9">
        <v>3314.5434809359563</v>
      </c>
      <c r="AP302" s="9">
        <v>3416.9249470704408</v>
      </c>
      <c r="AQ302" s="9">
        <v>3588.6342349466049</v>
      </c>
      <c r="AR302" s="9">
        <v>3540.0476789616582</v>
      </c>
      <c r="AS302" s="9">
        <v>3488.6108894580693</v>
      </c>
      <c r="AT302" s="9">
        <v>3154.9506305323725</v>
      </c>
      <c r="AU302" s="9">
        <v>3202.6914060701351</v>
      </c>
      <c r="AV302" s="9">
        <v>2928.5747269236404</v>
      </c>
      <c r="AW302" s="9">
        <v>3023.3986762557656</v>
      </c>
      <c r="AX302" s="9">
        <v>2946.3960411327766</v>
      </c>
      <c r="AY302" s="9">
        <v>2943.948862140363</v>
      </c>
      <c r="AZ302" s="9">
        <v>3302.8931296284627</v>
      </c>
      <c r="BA302" s="9">
        <v>3256.2124403996932</v>
      </c>
      <c r="BB302" s="9" t="s">
        <v>0</v>
      </c>
      <c r="BC302" s="9" t="s">
        <v>0</v>
      </c>
      <c r="BD302" s="9" t="s">
        <v>0</v>
      </c>
      <c r="BE302" s="9" t="s">
        <v>0</v>
      </c>
      <c r="BF302" s="9" t="s">
        <v>0</v>
      </c>
      <c r="BG302" s="9" t="s">
        <v>0</v>
      </c>
      <c r="BH302" s="9" t="s">
        <v>0</v>
      </c>
    </row>
    <row r="303" spans="3:60" x14ac:dyDescent="0.2">
      <c r="C303" s="9" t="s">
        <v>323</v>
      </c>
      <c r="D303" s="9">
        <v>5.3780429144921973</v>
      </c>
      <c r="E303" s="9">
        <v>5.630610080658462</v>
      </c>
      <c r="F303" s="9">
        <v>5.2785584705809763</v>
      </c>
      <c r="G303" s="9">
        <v>4.5226578693384791</v>
      </c>
      <c r="H303" s="9">
        <v>5.6438274061922389</v>
      </c>
      <c r="I303" s="9">
        <v>4.0231158722355218</v>
      </c>
      <c r="J303" s="9">
        <v>3.065324461382009</v>
      </c>
      <c r="K303" s="9">
        <v>2.6909222420621277</v>
      </c>
      <c r="L303" s="9">
        <v>2.6498815156017432</v>
      </c>
      <c r="M303" s="9">
        <v>2.6367634717721349</v>
      </c>
      <c r="N303" s="9">
        <v>2.6375589006977251</v>
      </c>
      <c r="O303" s="9">
        <v>2.63759090357668</v>
      </c>
      <c r="P303" s="9">
        <v>2.6302141293804557</v>
      </c>
      <c r="Q303" s="9">
        <v>2.543499026940454</v>
      </c>
      <c r="R303" s="9">
        <v>2.4920781118197888</v>
      </c>
      <c r="S303" s="9">
        <v>2.4103364002259529</v>
      </c>
      <c r="T303" s="9">
        <v>2.4149094003581966</v>
      </c>
      <c r="U303" s="9">
        <v>2.3463913492662756</v>
      </c>
      <c r="V303" s="9">
        <v>2.3920271699644893</v>
      </c>
      <c r="W303" s="9">
        <v>2.4035260124427396</v>
      </c>
      <c r="X303" s="9">
        <v>2.3817562591742893</v>
      </c>
      <c r="Y303" s="9">
        <v>2.370354962989409</v>
      </c>
      <c r="Z303" s="9">
        <v>2.3536015404676105</v>
      </c>
      <c r="AA303" s="9">
        <v>2.3070110311320198</v>
      </c>
      <c r="AB303" s="9">
        <v>2.1801464199475737</v>
      </c>
      <c r="AC303" s="9">
        <v>2.2603346274186618</v>
      </c>
      <c r="AD303" s="9">
        <v>2.1207969926406318</v>
      </c>
      <c r="AE303" s="9">
        <v>2.0407294042868505</v>
      </c>
      <c r="AF303" s="9">
        <v>1.8837448850602996</v>
      </c>
      <c r="AG303" s="9">
        <v>1.8879861272702045</v>
      </c>
      <c r="AH303" s="9">
        <v>1.862395654933392</v>
      </c>
      <c r="AI303" s="9">
        <v>1.9123845482508317</v>
      </c>
      <c r="AJ303" s="9">
        <v>1.4598920894102609</v>
      </c>
      <c r="AK303" s="9">
        <v>1.43286303929267</v>
      </c>
      <c r="AL303" s="9">
        <v>1.5051995069788673</v>
      </c>
      <c r="AM303" s="9">
        <v>1.5929998330502813</v>
      </c>
      <c r="AN303" s="9">
        <v>1.5124063665695098</v>
      </c>
      <c r="AO303" s="9">
        <v>1.3778414257136538</v>
      </c>
      <c r="AP303" s="9">
        <v>1.4175761157179469</v>
      </c>
      <c r="AQ303" s="9">
        <v>1.5345123560693332</v>
      </c>
      <c r="AR303" s="9">
        <v>1.4855309246919015</v>
      </c>
      <c r="AS303" s="9">
        <v>1.491188015322634</v>
      </c>
      <c r="AT303" s="9">
        <v>1.4051706063034521</v>
      </c>
      <c r="AU303" s="9">
        <v>1.4427388646652723</v>
      </c>
      <c r="AV303" s="9">
        <v>1.3075764968961723</v>
      </c>
      <c r="AW303" s="9">
        <v>1.325758157977367</v>
      </c>
      <c r="AX303" s="9">
        <v>1.267582266389949</v>
      </c>
      <c r="AY303" s="9">
        <v>1.2320919192499047</v>
      </c>
      <c r="AZ303" s="9">
        <v>1.3531774618973449</v>
      </c>
      <c r="BA303" s="9">
        <v>1.3072520984456484</v>
      </c>
      <c r="BB303" s="9" t="s">
        <v>0</v>
      </c>
      <c r="BC303" s="9" t="s">
        <v>0</v>
      </c>
      <c r="BD303" s="9" t="s">
        <v>0</v>
      </c>
      <c r="BE303" s="9" t="s">
        <v>0</v>
      </c>
      <c r="BF303" s="9" t="s">
        <v>0</v>
      </c>
      <c r="BG303" s="9" t="s">
        <v>0</v>
      </c>
      <c r="BH303" s="9" t="s">
        <v>0</v>
      </c>
    </row>
    <row r="304" spans="3:60" x14ac:dyDescent="0.2">
      <c r="C304" s="9" t="s">
        <v>322</v>
      </c>
      <c r="D304" s="9">
        <v>14.075335962</v>
      </c>
      <c r="E304" s="9">
        <v>11.639357702809082</v>
      </c>
      <c r="F304" s="9">
        <v>1.2620586459650696</v>
      </c>
      <c r="G304" s="9">
        <v>-4.7234973546690711</v>
      </c>
      <c r="H304" s="9">
        <v>26.21623475989945</v>
      </c>
      <c r="I304" s="9">
        <v>-31.81567470183516</v>
      </c>
      <c r="J304" s="9">
        <v>-18.549725294641426</v>
      </c>
      <c r="K304" s="9">
        <v>-7.2958241636134407</v>
      </c>
      <c r="L304" s="9">
        <v>1.2478635973872665</v>
      </c>
      <c r="M304" s="9">
        <v>5.1159795491791282</v>
      </c>
      <c r="N304" s="9">
        <v>4.6208914639261023</v>
      </c>
      <c r="O304" s="9">
        <v>1.6193364785137554</v>
      </c>
      <c r="P304" s="9">
        <v>1.8497246070353413</v>
      </c>
      <c r="Q304" s="9">
        <v>-3.4642894878867514</v>
      </c>
      <c r="R304" s="9">
        <v>-3.8636332786713745</v>
      </c>
      <c r="S304" s="9">
        <v>-0.56470834851137797</v>
      </c>
      <c r="T304" s="9">
        <v>4.3385366319201646</v>
      </c>
      <c r="U304" s="9">
        <v>3.3630422222151957</v>
      </c>
      <c r="V304" s="9">
        <v>9.5797029040076929</v>
      </c>
      <c r="W304" s="9">
        <v>6.9523154220885619</v>
      </c>
      <c r="X304" s="9">
        <v>3.0089994069689929</v>
      </c>
      <c r="Y304" s="9">
        <v>3.8686033590125568</v>
      </c>
      <c r="Z304" s="9">
        <v>0.37498655979173456</v>
      </c>
      <c r="AA304" s="9">
        <v>-3.9823706122790847</v>
      </c>
      <c r="AB304" s="9">
        <v>-4.587309015114915</v>
      </c>
      <c r="AC304" s="9">
        <v>8.1184169248551328</v>
      </c>
      <c r="AD304" s="9">
        <v>-2.8924953159515709</v>
      </c>
      <c r="AE304" s="9">
        <v>0.48375154481357097</v>
      </c>
      <c r="AF304" s="9">
        <v>-3.2694079678047272</v>
      </c>
      <c r="AG304" s="9">
        <v>4.1221165259950121</v>
      </c>
      <c r="AH304" s="9">
        <v>2.3807199974666737</v>
      </c>
      <c r="AI304" s="9">
        <v>4.6795824147294995</v>
      </c>
      <c r="AJ304" s="9">
        <v>-23.074274180510745</v>
      </c>
      <c r="AK304" s="9">
        <v>-2.7683505589419566</v>
      </c>
      <c r="AL304" s="9">
        <v>6.9514254886072102</v>
      </c>
      <c r="AM304" s="9">
        <v>6.6446480936793062</v>
      </c>
      <c r="AN304" s="9">
        <v>-3.5847455108285242</v>
      </c>
      <c r="AO304" s="9">
        <v>-6.627128067073162</v>
      </c>
      <c r="AP304" s="9">
        <v>3.0888557269906247</v>
      </c>
      <c r="AQ304" s="9">
        <v>5.0252578132681025</v>
      </c>
      <c r="AR304" s="9">
        <v>-1.3539010332065726</v>
      </c>
      <c r="AS304" s="9">
        <v>-1.4529970827589556</v>
      </c>
      <c r="AT304" s="9">
        <v>-9.5642727004595418</v>
      </c>
      <c r="AU304" s="9">
        <v>1.5132019840737421</v>
      </c>
      <c r="AV304" s="9">
        <v>-8.5589475972288493</v>
      </c>
      <c r="AW304" s="9">
        <v>3.2378873060799229</v>
      </c>
      <c r="AX304" s="9">
        <v>-2.5468898867929024</v>
      </c>
      <c r="AY304" s="9">
        <v>-8.3056688858196281E-2</v>
      </c>
      <c r="AZ304" s="9">
        <v>12.192612178294882</v>
      </c>
      <c r="BA304" s="9">
        <v>-1.4133272678435227</v>
      </c>
      <c r="BB304" s="9" t="s">
        <v>0</v>
      </c>
      <c r="BC304" s="9" t="s">
        <v>0</v>
      </c>
      <c r="BD304" s="9" t="s">
        <v>0</v>
      </c>
      <c r="BE304" s="9" t="s">
        <v>0</v>
      </c>
      <c r="BF304" s="9" t="s">
        <v>0</v>
      </c>
      <c r="BG304" s="9" t="s">
        <v>0</v>
      </c>
      <c r="BH304" s="9" t="s">
        <v>0</v>
      </c>
    </row>
    <row r="305" spans="3:60" x14ac:dyDescent="0.2">
      <c r="C305" s="9" t="s">
        <v>324</v>
      </c>
      <c r="D305" s="9">
        <v>76129.567369282129</v>
      </c>
      <c r="E305" s="9">
        <v>81178.215617216702</v>
      </c>
      <c r="F305" s="9">
        <v>87685.214772129519</v>
      </c>
      <c r="G305" s="9">
        <v>97506.547254884441</v>
      </c>
      <c r="H305" s="9">
        <v>98620.910955135056</v>
      </c>
      <c r="I305" s="9">
        <v>94333.237621118533</v>
      </c>
      <c r="J305" s="9">
        <v>100842.44891240893</v>
      </c>
      <c r="K305" s="9">
        <v>106492.24522097508</v>
      </c>
      <c r="L305" s="9">
        <v>109491.03076094107</v>
      </c>
      <c r="M305" s="9">
        <v>115665.16138960063</v>
      </c>
      <c r="N305" s="9">
        <v>120973.42906572297</v>
      </c>
      <c r="O305" s="9">
        <v>122930.90434706048</v>
      </c>
      <c r="P305" s="9">
        <v>125555.94048261853</v>
      </c>
      <c r="Q305" s="9">
        <v>125338.58674431531</v>
      </c>
      <c r="R305" s="9">
        <v>122982.24690227868</v>
      </c>
      <c r="S305" s="9">
        <v>126434.89919522182</v>
      </c>
      <c r="T305" s="9">
        <v>131670.51231207317</v>
      </c>
      <c r="U305" s="9">
        <v>140072.92632041971</v>
      </c>
      <c r="V305" s="9">
        <v>150563.13913205935</v>
      </c>
      <c r="W305" s="9">
        <v>160260.36724198511</v>
      </c>
      <c r="X305" s="9">
        <v>166591.49044177117</v>
      </c>
      <c r="Y305" s="9">
        <v>173868.55070399752</v>
      </c>
      <c r="Z305" s="9">
        <v>175762.80765792311</v>
      </c>
      <c r="AA305" s="9">
        <v>172171.48656169421</v>
      </c>
      <c r="AB305" s="9">
        <v>173832.66288867555</v>
      </c>
      <c r="AC305" s="9">
        <v>181277.53410944238</v>
      </c>
      <c r="AD305" s="9">
        <v>187616.23599412487</v>
      </c>
      <c r="AE305" s="9">
        <v>195920.52529226794</v>
      </c>
      <c r="AF305" s="9">
        <v>205308.58907629622</v>
      </c>
      <c r="AG305" s="9">
        <v>213291.42377946008</v>
      </c>
      <c r="AH305" s="9">
        <v>221369.82502405377</v>
      </c>
      <c r="AI305" s="9">
        <v>225671.71378368695</v>
      </c>
      <c r="AJ305" s="9">
        <v>227406.67087160499</v>
      </c>
      <c r="AK305" s="9">
        <v>225282.22597834343</v>
      </c>
      <c r="AL305" s="9">
        <v>229363.40055496359</v>
      </c>
      <c r="AM305" s="9">
        <v>231122.12477865923</v>
      </c>
      <c r="AN305" s="9">
        <v>234711.57448702137</v>
      </c>
      <c r="AO305" s="9">
        <v>240560.5913045608</v>
      </c>
      <c r="AP305" s="9">
        <v>241039.96315851453</v>
      </c>
      <c r="AQ305" s="9">
        <v>233861.54049218103</v>
      </c>
      <c r="AR305" s="9">
        <v>238301.85020859545</v>
      </c>
      <c r="AS305" s="9">
        <v>233948.42592691252</v>
      </c>
      <c r="AT305" s="9">
        <v>224524.38276032713</v>
      </c>
      <c r="AU305" s="9">
        <v>221986.90868518237</v>
      </c>
      <c r="AV305" s="9">
        <v>223969.667080685</v>
      </c>
      <c r="AW305" s="9">
        <v>228050.54285831371</v>
      </c>
      <c r="AX305" s="9">
        <v>232442.19481896498</v>
      </c>
      <c r="AY305" s="9">
        <v>238939.06096978817</v>
      </c>
      <c r="AZ305" s="9">
        <v>244084.25521641062</v>
      </c>
      <c r="BA305" s="9">
        <v>249088.33149102621</v>
      </c>
      <c r="BB305" s="9">
        <v>253929.97402182122</v>
      </c>
      <c r="BC305" s="9">
        <v>257485.49239599821</v>
      </c>
      <c r="BD305" s="9">
        <v>261090.6164186837</v>
      </c>
      <c r="BE305" s="9">
        <v>264615.29884919326</v>
      </c>
      <c r="BF305" s="9">
        <v>268143.21315564611</v>
      </c>
      <c r="BG305" s="9" t="s">
        <v>0</v>
      </c>
      <c r="BH305" s="9" t="s">
        <v>0</v>
      </c>
    </row>
    <row r="306" spans="3:60" x14ac:dyDescent="0.2">
      <c r="C306" s="9" t="s">
        <v>325</v>
      </c>
      <c r="D306" s="9">
        <v>8770.2520035332491</v>
      </c>
      <c r="E306" s="9">
        <v>9391.5440946293147</v>
      </c>
      <c r="F306" s="9">
        <v>10160.005326748436</v>
      </c>
      <c r="G306" s="9">
        <v>11294.499919482507</v>
      </c>
      <c r="H306" s="9">
        <v>11265.341455963404</v>
      </c>
      <c r="I306" s="9">
        <v>10373.733857495383</v>
      </c>
      <c r="J306" s="9">
        <v>10778.590941073935</v>
      </c>
      <c r="K306" s="9">
        <v>11262.257345030903</v>
      </c>
      <c r="L306" s="9">
        <v>11455.13360300694</v>
      </c>
      <c r="M306" s="9">
        <v>11972.05142283134</v>
      </c>
      <c r="N306" s="9">
        <v>12386.807739269743</v>
      </c>
      <c r="O306" s="9">
        <v>12478.569394471597</v>
      </c>
      <c r="P306" s="9">
        <v>12667.356871200771</v>
      </c>
      <c r="Q306" s="9">
        <v>12586.893550406168</v>
      </c>
      <c r="R306" s="9">
        <v>12302.860408029614</v>
      </c>
      <c r="S306" s="9">
        <v>12613.705177486583</v>
      </c>
      <c r="T306" s="9">
        <v>13124.090832276943</v>
      </c>
      <c r="U306" s="9">
        <v>13965.353279607978</v>
      </c>
      <c r="V306" s="9">
        <v>15026.846267675022</v>
      </c>
      <c r="W306" s="9">
        <v>16018.02771034334</v>
      </c>
      <c r="X306" s="9">
        <v>16687.153425055039</v>
      </c>
      <c r="Y306" s="9">
        <v>17456.26992776752</v>
      </c>
      <c r="Z306" s="9">
        <v>17660.177203615807</v>
      </c>
      <c r="AA306" s="9">
        <v>17278.183840586295</v>
      </c>
      <c r="AB306" s="9">
        <v>17398.011103277586</v>
      </c>
      <c r="AC306" s="9">
        <v>18080.382807987309</v>
      </c>
      <c r="AD306" s="9">
        <v>18642.498036956338</v>
      </c>
      <c r="AE306" s="9">
        <v>19380.801789718858</v>
      </c>
      <c r="AF306" s="9">
        <v>20207.14051655442</v>
      </c>
      <c r="AG306" s="9">
        <v>20874.495858155384</v>
      </c>
      <c r="AH306" s="9">
        <v>21513.311599146131</v>
      </c>
      <c r="AI306" s="9">
        <v>21777.30840260617</v>
      </c>
      <c r="AJ306" s="9">
        <v>21824.894513379109</v>
      </c>
      <c r="AK306" s="9">
        <v>21539.968828005454</v>
      </c>
      <c r="AL306" s="9">
        <v>21877.679160900389</v>
      </c>
      <c r="AM306" s="9">
        <v>22004.715163678011</v>
      </c>
      <c r="AN306" s="9">
        <v>22306.109356986723</v>
      </c>
      <c r="AO306" s="9">
        <v>22817.091084564239</v>
      </c>
      <c r="AP306" s="9">
        <v>22829.645503827782</v>
      </c>
      <c r="AQ306" s="9">
        <v>22128.795867998429</v>
      </c>
      <c r="AR306" s="9">
        <v>22538.503391493075</v>
      </c>
      <c r="AS306" s="9">
        <v>22159.243192289206</v>
      </c>
      <c r="AT306" s="9">
        <v>21353.176737581995</v>
      </c>
      <c r="AU306" s="9">
        <v>21227.937295973374</v>
      </c>
      <c r="AV306" s="9">
        <v>21533.267354480293</v>
      </c>
      <c r="AW306" s="9">
        <v>22016.638462489616</v>
      </c>
      <c r="AX306" s="9">
        <v>22511.471097667421</v>
      </c>
      <c r="AY306" s="9">
        <v>23197.291435180352</v>
      </c>
      <c r="AZ306" s="9">
        <v>23767.745015577664</v>
      </c>
      <c r="BA306" s="9">
        <v>24336.885161821087</v>
      </c>
      <c r="BB306" s="9">
        <v>24892.500527620963</v>
      </c>
      <c r="BC306" s="9">
        <v>25327.971175254512</v>
      </c>
      <c r="BD306" s="9">
        <v>25768.803680499139</v>
      </c>
      <c r="BE306" s="9">
        <v>26204.639571014308</v>
      </c>
      <c r="BF306" s="9">
        <v>26567.289021251763</v>
      </c>
      <c r="BG306" s="9" t="s">
        <v>0</v>
      </c>
      <c r="BH306" s="9" t="s">
        <v>0</v>
      </c>
    </row>
    <row r="307" spans="3:60" x14ac:dyDescent="0.2">
      <c r="C307" s="9" t="s">
        <v>326</v>
      </c>
      <c r="D307" s="9">
        <v>471.6679164591298</v>
      </c>
      <c r="E307" s="9">
        <v>528.80122852168267</v>
      </c>
      <c r="F307" s="9">
        <v>536.30182178655798</v>
      </c>
      <c r="G307" s="9">
        <v>510.81158941090376</v>
      </c>
      <c r="H307" s="9">
        <v>635.79642849279833</v>
      </c>
      <c r="I307" s="9">
        <v>417.34733336436705</v>
      </c>
      <c r="J307" s="9">
        <v>330.39878470904466</v>
      </c>
      <c r="K307" s="9">
        <v>303.05858785571218</v>
      </c>
      <c r="L307" s="9">
        <v>303.54746793356486</v>
      </c>
      <c r="M307" s="9">
        <v>315.6746787389929</v>
      </c>
      <c r="N307" s="9">
        <v>326.70935003942384</v>
      </c>
      <c r="O307" s="9">
        <v>329.1336112450864</v>
      </c>
      <c r="P307" s="9">
        <v>333.17861024536865</v>
      </c>
      <c r="Q307" s="9">
        <v>320.14751497661166</v>
      </c>
      <c r="R307" s="9">
        <v>306.59689135624876</v>
      </c>
      <c r="S307" s="9">
        <v>304.03272731014476</v>
      </c>
      <c r="T307" s="9">
        <v>316.93490322020415</v>
      </c>
      <c r="U307" s="9">
        <v>327.68184124719573</v>
      </c>
      <c r="V307" s="9">
        <v>359.44624551158131</v>
      </c>
      <c r="W307" s="9">
        <v>384.99746269838829</v>
      </c>
      <c r="X307" s="9">
        <v>397.44732117926537</v>
      </c>
      <c r="Y307" s="9">
        <v>413.77556058566512</v>
      </c>
      <c r="Z307" s="9">
        <v>415.65020271361146</v>
      </c>
      <c r="AA307" s="9">
        <v>398.60960718159583</v>
      </c>
      <c r="AB307" s="9">
        <v>379.30211621018771</v>
      </c>
      <c r="AC307" s="9">
        <v>408.67715337878764</v>
      </c>
      <c r="AD307" s="9">
        <v>395.36953772085883</v>
      </c>
      <c r="AE307" s="9">
        <v>395.50972090934499</v>
      </c>
      <c r="AF307" s="9">
        <v>380.65097589754129</v>
      </c>
      <c r="AG307" s="9">
        <v>394.10758593956712</v>
      </c>
      <c r="AH307" s="9">
        <v>400.66298045477896</v>
      </c>
      <c r="AI307" s="9">
        <v>416.46588091637045</v>
      </c>
      <c r="AJ307" s="9">
        <v>318.61990852295571</v>
      </c>
      <c r="AK307" s="9">
        <v>308.63825201165264</v>
      </c>
      <c r="AL307" s="9">
        <v>329.30271886829104</v>
      </c>
      <c r="AM307" s="9">
        <v>350.53507582058063</v>
      </c>
      <c r="AN307" s="9">
        <v>337.35901804902431</v>
      </c>
      <c r="AO307" s="9">
        <v>314.38333310594294</v>
      </c>
      <c r="AP307" s="9">
        <v>323.62760196533884</v>
      </c>
      <c r="AQ307" s="9">
        <v>339.56910684379596</v>
      </c>
      <c r="AR307" s="9">
        <v>334.81643784336273</v>
      </c>
      <c r="AS307" s="9">
        <v>330.43597876961326</v>
      </c>
      <c r="AT307" s="9">
        <v>300.04856302852858</v>
      </c>
      <c r="AU307" s="9">
        <v>306.26370153578227</v>
      </c>
      <c r="AV307" s="9">
        <v>281.56394294100051</v>
      </c>
      <c r="AW307" s="9">
        <v>291.88738052883883</v>
      </c>
      <c r="AX307" s="9">
        <v>285.35141553753101</v>
      </c>
      <c r="AY307" s="9">
        <v>285.81195325770739</v>
      </c>
      <c r="AZ307" s="9">
        <v>321.61976875202652</v>
      </c>
      <c r="BA307" s="9">
        <v>318.14444197421386</v>
      </c>
      <c r="BB307" s="9" t="s">
        <v>0</v>
      </c>
      <c r="BC307" s="9" t="s">
        <v>0</v>
      </c>
      <c r="BD307" s="9" t="s">
        <v>0</v>
      </c>
      <c r="BE307" s="9" t="s">
        <v>0</v>
      </c>
      <c r="BF307" s="9" t="s">
        <v>0</v>
      </c>
      <c r="BG307" s="9" t="s">
        <v>0</v>
      </c>
      <c r="BH307" s="9" t="s">
        <v>0</v>
      </c>
    </row>
    <row r="308" spans="3:60" x14ac:dyDescent="0.2">
      <c r="C308" s="9" t="s">
        <v>327</v>
      </c>
      <c r="D308" s="9">
        <v>229019</v>
      </c>
      <c r="E308" s="9">
        <v>244221</v>
      </c>
      <c r="F308" s="9">
        <v>260425</v>
      </c>
      <c r="G308" s="9">
        <v>276401</v>
      </c>
      <c r="H308" s="9">
        <v>282394</v>
      </c>
      <c r="I308" s="9">
        <v>103739</v>
      </c>
      <c r="J308" s="9">
        <v>83434</v>
      </c>
      <c r="K308" s="9">
        <v>79491</v>
      </c>
      <c r="L308" s="9">
        <v>81586</v>
      </c>
      <c r="M308" s="9">
        <v>81227</v>
      </c>
      <c r="N308" s="9">
        <v>88118</v>
      </c>
      <c r="O308" s="9">
        <v>88376</v>
      </c>
      <c r="P308" s="9">
        <v>88640</v>
      </c>
      <c r="Q308" s="9">
        <v>92988</v>
      </c>
      <c r="R308" s="9">
        <v>100269</v>
      </c>
      <c r="S308" s="9">
        <v>102000</v>
      </c>
      <c r="T308" s="9">
        <v>100703</v>
      </c>
      <c r="U308" s="9">
        <v>105112</v>
      </c>
      <c r="V308" s="9">
        <v>103721</v>
      </c>
      <c r="W308" s="9">
        <v>104148</v>
      </c>
      <c r="X308" s="9">
        <v>87488</v>
      </c>
      <c r="Y308" s="9">
        <v>86125</v>
      </c>
      <c r="Z308" s="9">
        <v>80334</v>
      </c>
      <c r="AA308" s="9">
        <v>68436</v>
      </c>
      <c r="AB308" s="9">
        <v>121644</v>
      </c>
      <c r="AC308" s="9">
        <v>77689</v>
      </c>
      <c r="AD308" s="9">
        <v>73258</v>
      </c>
      <c r="AE308" s="9">
        <v>71867</v>
      </c>
      <c r="AF308" s="9">
        <v>71377</v>
      </c>
      <c r="AG308" s="9">
        <v>70529</v>
      </c>
      <c r="AH308" s="9">
        <v>67700</v>
      </c>
      <c r="AI308" s="9">
        <v>68074</v>
      </c>
      <c r="AJ308" s="9">
        <v>69064</v>
      </c>
      <c r="AK308" s="9">
        <v>41765</v>
      </c>
      <c r="AL308" s="9">
        <v>38677</v>
      </c>
      <c r="AM308" s="9">
        <v>40177</v>
      </c>
      <c r="AN308" s="9">
        <v>40449</v>
      </c>
      <c r="AO308" s="9">
        <v>38161</v>
      </c>
      <c r="AP308" s="9">
        <v>37568</v>
      </c>
      <c r="AQ308" s="9">
        <v>39915</v>
      </c>
      <c r="AR308" s="9">
        <v>42768</v>
      </c>
      <c r="AS308" s="9">
        <v>35418</v>
      </c>
      <c r="AT308" s="9">
        <v>34184</v>
      </c>
      <c r="AU308" s="9">
        <v>32700</v>
      </c>
      <c r="AV308" s="9">
        <v>30706</v>
      </c>
      <c r="AW308" s="9">
        <v>28288</v>
      </c>
      <c r="AX308" s="9">
        <v>29790</v>
      </c>
      <c r="AY308" s="9">
        <v>27938</v>
      </c>
      <c r="AZ308" s="9">
        <v>30021</v>
      </c>
      <c r="BA308" s="9" t="s">
        <v>0</v>
      </c>
      <c r="BB308" s="9" t="s">
        <v>0</v>
      </c>
      <c r="BC308" s="9" t="s">
        <v>0</v>
      </c>
      <c r="BD308" s="9" t="s">
        <v>0</v>
      </c>
      <c r="BE308" s="9" t="s">
        <v>0</v>
      </c>
      <c r="BF308" s="9" t="s">
        <v>0</v>
      </c>
      <c r="BG308" s="9" t="s">
        <v>0</v>
      </c>
      <c r="BH308" s="9" t="s">
        <v>0</v>
      </c>
    </row>
    <row r="309" spans="3:60" x14ac:dyDescent="0.2">
      <c r="C309" s="9" t="s">
        <v>328</v>
      </c>
      <c r="D309" s="9">
        <v>15.565853386187257</v>
      </c>
      <c r="E309" s="9">
        <v>11.393817350604115</v>
      </c>
      <c r="F309" s="9">
        <v>7.4720809652009166</v>
      </c>
      <c r="G309" s="9">
        <v>4.5358126639459364</v>
      </c>
      <c r="H309" s="9">
        <v>3.0595704175146667</v>
      </c>
      <c r="I309" s="9">
        <v>1.908696176577011</v>
      </c>
      <c r="J309" s="9">
        <v>1.9480071531289631</v>
      </c>
      <c r="K309" s="9">
        <v>2.0976265844281117</v>
      </c>
      <c r="L309" s="9">
        <v>1.8253138457713989</v>
      </c>
      <c r="M309" s="9">
        <v>3.8255694094215351</v>
      </c>
      <c r="N309" s="9">
        <v>6.1427397392719598</v>
      </c>
      <c r="O309" s="9">
        <v>6.5091059682374599</v>
      </c>
      <c r="P309" s="9">
        <v>5.2045530045191573</v>
      </c>
      <c r="Q309" s="9">
        <v>4.8853120180082525</v>
      </c>
      <c r="R309" s="9">
        <v>4.8126656761870814</v>
      </c>
      <c r="S309" s="9">
        <v>3.2667232923844391</v>
      </c>
      <c r="T309" s="9">
        <v>6.2531702723826594</v>
      </c>
      <c r="U309" s="9">
        <v>10.062622616338382</v>
      </c>
      <c r="V309" s="9">
        <v>10.540488446450032</v>
      </c>
      <c r="W309" s="9">
        <v>11.862944985794289</v>
      </c>
      <c r="X309" s="9">
        <v>10.257576721199854</v>
      </c>
      <c r="Y309" s="9">
        <v>8.4672968136027986</v>
      </c>
      <c r="Z309" s="9">
        <v>2.1793525264233296</v>
      </c>
      <c r="AA309" s="9">
        <v>7.2291245126879877</v>
      </c>
      <c r="AB309" s="9">
        <v>4.2200042351254456</v>
      </c>
      <c r="AC309" s="9">
        <v>5.8857313718509854</v>
      </c>
      <c r="AD309" s="9">
        <v>6.279846841965564</v>
      </c>
      <c r="AE309" s="9">
        <v>8.2222693565109051</v>
      </c>
      <c r="AF309" s="9">
        <v>3.8176942180330626</v>
      </c>
      <c r="AG309" s="9">
        <v>4.1794866008068929</v>
      </c>
      <c r="AH309" s="9">
        <v>6.4074775972164772</v>
      </c>
      <c r="AI309" s="9">
        <v>5.3117102600538537</v>
      </c>
      <c r="AJ309" s="9">
        <v>4.1184356845526686</v>
      </c>
      <c r="AK309" s="9">
        <v>7.3988109047047468</v>
      </c>
      <c r="AL309" s="9">
        <v>7.6092053395325596</v>
      </c>
      <c r="AM309" s="9">
        <v>8.8930244704402064</v>
      </c>
      <c r="AN309" s="9">
        <v>8.8913394389255469</v>
      </c>
      <c r="AO309" s="9">
        <v>8.3556514599439993</v>
      </c>
      <c r="AP309" s="9">
        <v>13.544768336369067</v>
      </c>
      <c r="AQ309" s="9">
        <v>8.7454364469461545</v>
      </c>
      <c r="AR309" s="9">
        <v>13.198389892552653</v>
      </c>
      <c r="AS309" s="9">
        <v>12.068971356539526</v>
      </c>
      <c r="AT309" s="9">
        <v>9.3447005716733873</v>
      </c>
      <c r="AU309" s="9">
        <v>8.6466704177740823</v>
      </c>
      <c r="AV309" s="9">
        <v>8.4306334020342035</v>
      </c>
      <c r="AW309" s="9">
        <v>8.6985171524282201</v>
      </c>
      <c r="AX309" s="9">
        <v>9.9472497702242642</v>
      </c>
      <c r="AY309" s="9">
        <v>10.016533235476984</v>
      </c>
      <c r="AZ309" s="9">
        <v>12.973190010370354</v>
      </c>
      <c r="BA309" s="9">
        <v>12.973190010370354</v>
      </c>
      <c r="BB309" s="9" t="s">
        <v>0</v>
      </c>
      <c r="BC309" s="9" t="s">
        <v>0</v>
      </c>
      <c r="BD309" s="9" t="s">
        <v>0</v>
      </c>
      <c r="BE309" s="9" t="s">
        <v>0</v>
      </c>
      <c r="BF309" s="9" t="s">
        <v>0</v>
      </c>
      <c r="BG309" s="9" t="s">
        <v>0</v>
      </c>
      <c r="BH309" s="9" t="s">
        <v>0</v>
      </c>
    </row>
    <row r="310" spans="3:60" x14ac:dyDescent="0.2">
      <c r="C310" s="9" t="s">
        <v>329</v>
      </c>
      <c r="D310" s="9">
        <v>45.257104572609009</v>
      </c>
      <c r="E310" s="9">
        <v>49.294519429628807</v>
      </c>
      <c r="F310" s="9">
        <v>48.221407917040572</v>
      </c>
      <c r="G310" s="9">
        <v>51.510842092054716</v>
      </c>
      <c r="H310" s="9">
        <v>61.144411564395554</v>
      </c>
      <c r="I310" s="9">
        <v>67.791882764443343</v>
      </c>
      <c r="J310" s="9">
        <v>67.56416855488753</v>
      </c>
      <c r="K310" s="9">
        <v>69.112086259911877</v>
      </c>
      <c r="L310" s="9">
        <v>72.206461896162182</v>
      </c>
      <c r="M310" s="9">
        <v>67.497219197148738</v>
      </c>
      <c r="N310" s="9">
        <v>66.692833086632334</v>
      </c>
      <c r="O310" s="9">
        <v>65.667754952664382</v>
      </c>
      <c r="P310" s="9">
        <v>66.451207511454612</v>
      </c>
      <c r="Q310" s="9">
        <v>66.520983575805573</v>
      </c>
      <c r="R310" s="9">
        <v>67.556431795481529</v>
      </c>
      <c r="S310" s="9">
        <v>69.316343223679368</v>
      </c>
      <c r="T310" s="9">
        <v>66.158565772346222</v>
      </c>
      <c r="U310" s="9">
        <v>65.707353056580089</v>
      </c>
      <c r="V310" s="9">
        <v>66.337620519121245</v>
      </c>
      <c r="W310" s="9">
        <v>71.351338859810824</v>
      </c>
      <c r="X310" s="9">
        <v>73.108017613234608</v>
      </c>
      <c r="Y310" s="9">
        <v>74.896496893434502</v>
      </c>
      <c r="Z310" s="9">
        <v>80.508054446814484</v>
      </c>
      <c r="AA310" s="9">
        <v>79.807346166944924</v>
      </c>
      <c r="AB310" s="9">
        <v>78.691380714862618</v>
      </c>
      <c r="AC310" s="9">
        <v>77.760968613532867</v>
      </c>
      <c r="AD310" s="9">
        <v>80.674833519757172</v>
      </c>
      <c r="AE310" s="9">
        <v>79.955615770692361</v>
      </c>
      <c r="AF310" s="9">
        <v>82.788920231360763</v>
      </c>
      <c r="AG310" s="9">
        <v>83.185424067779451</v>
      </c>
      <c r="AH310" s="9">
        <v>81.824712174299663</v>
      </c>
      <c r="AI310" s="9">
        <v>80.839128463022462</v>
      </c>
      <c r="AJ310" s="9">
        <v>84.119088968300744</v>
      </c>
      <c r="AK310" s="9">
        <v>78.611417565621792</v>
      </c>
      <c r="AL310" s="9">
        <v>74.208114397648586</v>
      </c>
      <c r="AM310" s="9">
        <v>75.740414309935161</v>
      </c>
      <c r="AN310" s="9">
        <v>76.178363196478742</v>
      </c>
      <c r="AO310" s="9">
        <v>78.740157503298661</v>
      </c>
      <c r="AP310" s="9">
        <v>71.660095932199454</v>
      </c>
      <c r="AQ310" s="9">
        <v>75.314449445639269</v>
      </c>
      <c r="AR310" s="9">
        <v>70.180730717237793</v>
      </c>
      <c r="AS310" s="9">
        <v>78.295442314895908</v>
      </c>
      <c r="AT310" s="9">
        <v>78.391349818487697</v>
      </c>
      <c r="AU310" s="9">
        <v>79.846366509123627</v>
      </c>
      <c r="AV310" s="9">
        <v>81.26578005860641</v>
      </c>
      <c r="AW310" s="9">
        <v>81.897831205859973</v>
      </c>
      <c r="AX310" s="9">
        <v>81.381735304867462</v>
      </c>
      <c r="AY310" s="9">
        <v>81.515163602283081</v>
      </c>
      <c r="AZ310" s="9">
        <v>71.790985335905788</v>
      </c>
      <c r="BA310" s="9">
        <v>71.790985335905788</v>
      </c>
      <c r="BB310" s="9" t="s">
        <v>0</v>
      </c>
      <c r="BC310" s="9" t="s">
        <v>0</v>
      </c>
      <c r="BD310" s="9" t="s">
        <v>0</v>
      </c>
      <c r="BE310" s="9" t="s">
        <v>0</v>
      </c>
      <c r="BF310" s="9" t="s">
        <v>0</v>
      </c>
      <c r="BG310" s="9" t="s">
        <v>0</v>
      </c>
      <c r="BH310" s="9" t="s">
        <v>0</v>
      </c>
    </row>
    <row r="311" spans="3:60" x14ac:dyDescent="0.2">
      <c r="C311" s="9" t="s">
        <v>330</v>
      </c>
      <c r="D311" s="9">
        <v>3.7207781331504179</v>
      </c>
      <c r="E311" s="9">
        <v>2.0599760531185365</v>
      </c>
      <c r="F311" s="9">
        <v>3.2418486389470536</v>
      </c>
      <c r="G311" s="9">
        <v>1.6617171674922468</v>
      </c>
      <c r="H311" s="9">
        <v>1.5962976091380872</v>
      </c>
      <c r="I311" s="9">
        <v>2.549953765126844</v>
      </c>
      <c r="J311" s="9">
        <v>2.2743553958896037</v>
      </c>
      <c r="K311" s="9">
        <v>3.8343273511124396</v>
      </c>
      <c r="L311" s="9">
        <v>4.2662552734132237</v>
      </c>
      <c r="M311" s="9">
        <v>5.1128918602551936</v>
      </c>
      <c r="N311" s="9">
        <v>5.4090824334310161</v>
      </c>
      <c r="O311" s="9">
        <v>6.7508402916221231</v>
      </c>
      <c r="P311" s="9">
        <v>6.7138639739756698</v>
      </c>
      <c r="Q311" s="9">
        <v>5.9709658593522033</v>
      </c>
      <c r="R311" s="9">
        <v>4.9808008538267323</v>
      </c>
      <c r="S311" s="9">
        <v>4.1716872608296676</v>
      </c>
      <c r="T311" s="9">
        <v>3.6894469044567422</v>
      </c>
      <c r="U311" s="9">
        <v>3.6758691046064511</v>
      </c>
      <c r="V311" s="9">
        <v>4.0787876039242281</v>
      </c>
      <c r="W311" s="9">
        <v>2.8116230437717245</v>
      </c>
      <c r="X311" s="9">
        <v>3.3564285687563364</v>
      </c>
      <c r="Y311" s="9">
        <v>3.4441161747528977</v>
      </c>
      <c r="Z311" s="9">
        <v>5.2763594959174256</v>
      </c>
      <c r="AA311" s="9">
        <v>-1.5180167762429999</v>
      </c>
      <c r="AB311" s="9">
        <v>0.69836915963956259</v>
      </c>
      <c r="AC311" s="9">
        <v>1.6203980962853171</v>
      </c>
      <c r="AD311" s="9">
        <v>1.2903926347262045</v>
      </c>
      <c r="AE311" s="9">
        <v>1.1570102694994109</v>
      </c>
      <c r="AF311" s="9">
        <v>0.56256460328634528</v>
      </c>
      <c r="AG311" s="9">
        <v>0.59114093729715655</v>
      </c>
      <c r="AH311" s="9">
        <v>1.4804461226898815</v>
      </c>
      <c r="AI311" s="9">
        <v>0.66245177763636887</v>
      </c>
      <c r="AJ311" s="9">
        <v>0.77798239972976613</v>
      </c>
      <c r="AK311" s="9">
        <v>0.88582616099279909</v>
      </c>
      <c r="AL311" s="9">
        <v>0.94072554794216645</v>
      </c>
      <c r="AM311" s="9">
        <v>1.0146702356434742</v>
      </c>
      <c r="AN311" s="9">
        <v>1.8076464624949811</v>
      </c>
      <c r="AO311" s="9">
        <v>0.70551516982319096</v>
      </c>
      <c r="AP311" s="9">
        <v>0.90448532155344197</v>
      </c>
      <c r="AQ311" s="9">
        <v>0.79905551771680616</v>
      </c>
      <c r="AR311" s="9">
        <v>0.42613782094829067</v>
      </c>
      <c r="AS311" s="9">
        <v>1.4643747843665107E-2</v>
      </c>
      <c r="AT311" s="9">
        <v>4.1813797084656414E-2</v>
      </c>
      <c r="AU311" s="9">
        <v>4.3732857693603605E-2</v>
      </c>
      <c r="AV311" s="9">
        <v>0.11039528783987229</v>
      </c>
      <c r="AW311" s="9">
        <v>0.25313245194963657</v>
      </c>
      <c r="AX311" s="9">
        <v>6.1504590367716779E-2</v>
      </c>
      <c r="AY311" s="9">
        <v>3.4221880318427815E-2</v>
      </c>
      <c r="AZ311" s="9">
        <v>0.36916518989989666</v>
      </c>
      <c r="BA311" s="9">
        <v>0.36916518989989666</v>
      </c>
      <c r="BB311" s="9" t="s">
        <v>0</v>
      </c>
      <c r="BC311" s="9" t="s">
        <v>0</v>
      </c>
      <c r="BD311" s="9" t="s">
        <v>0</v>
      </c>
      <c r="BE311" s="9" t="s">
        <v>0</v>
      </c>
      <c r="BF311" s="9" t="s">
        <v>0</v>
      </c>
      <c r="BG311" s="9" t="s">
        <v>0</v>
      </c>
      <c r="BH311" s="9" t="s">
        <v>0</v>
      </c>
    </row>
    <row r="312" spans="3:60" x14ac:dyDescent="0.2">
      <c r="C312" s="9" t="s">
        <v>331</v>
      </c>
      <c r="D312" s="9">
        <v>35.456263908053309</v>
      </c>
      <c r="E312" s="9">
        <v>37.251687166648523</v>
      </c>
      <c r="F312" s="9">
        <v>41.064662478811442</v>
      </c>
      <c r="G312" s="9">
        <v>42.291628076507109</v>
      </c>
      <c r="H312" s="9">
        <v>34.199720408951691</v>
      </c>
      <c r="I312" s="9">
        <v>27.749467293852767</v>
      </c>
      <c r="J312" s="9">
        <v>28.2134688960939</v>
      </c>
      <c r="K312" s="9">
        <v>24.955959804547579</v>
      </c>
      <c r="L312" s="9">
        <v>21.701968984653181</v>
      </c>
      <c r="M312" s="9">
        <v>23.564319533174544</v>
      </c>
      <c r="N312" s="9">
        <v>21.755344740664686</v>
      </c>
      <c r="O312" s="9">
        <v>21.072298787476047</v>
      </c>
      <c r="P312" s="9">
        <v>21.630375510050587</v>
      </c>
      <c r="Q312" s="9">
        <v>22.622738546833961</v>
      </c>
      <c r="R312" s="9">
        <v>22.65010167450464</v>
      </c>
      <c r="S312" s="9">
        <v>23.245246223106523</v>
      </c>
      <c r="T312" s="9">
        <v>23.898817050814372</v>
      </c>
      <c r="U312" s="9">
        <v>20.554155222475085</v>
      </c>
      <c r="V312" s="9">
        <v>19.043103430504502</v>
      </c>
      <c r="W312" s="9">
        <v>13.974093110623151</v>
      </c>
      <c r="X312" s="9">
        <v>13.27797709680919</v>
      </c>
      <c r="Y312" s="9">
        <v>13.192090118209807</v>
      </c>
      <c r="Z312" s="9">
        <v>12.036233530844742</v>
      </c>
      <c r="AA312" s="9">
        <v>14.481546096610113</v>
      </c>
      <c r="AB312" s="9">
        <v>16.390245890372373</v>
      </c>
      <c r="AC312" s="9">
        <v>14.732901918330834</v>
      </c>
      <c r="AD312" s="9">
        <v>11.75492700355106</v>
      </c>
      <c r="AE312" s="9">
        <v>10.673704975849223</v>
      </c>
      <c r="AF312" s="9">
        <v>12.830820947319852</v>
      </c>
      <c r="AG312" s="9">
        <v>12.043948394116512</v>
      </c>
      <c r="AH312" s="9">
        <v>10.287364105793973</v>
      </c>
      <c r="AI312" s="9">
        <v>13.1867094992873</v>
      </c>
      <c r="AJ312" s="9">
        <v>10.984492947416816</v>
      </c>
      <c r="AK312" s="9">
        <v>13.103945368680652</v>
      </c>
      <c r="AL312" s="9">
        <v>17.241954714876709</v>
      </c>
      <c r="AM312" s="9">
        <v>14.351972453196746</v>
      </c>
      <c r="AN312" s="9">
        <v>13.122650902100721</v>
      </c>
      <c r="AO312" s="9">
        <v>12.198675866934151</v>
      </c>
      <c r="AP312" s="9">
        <v>13.890650409878031</v>
      </c>
      <c r="AQ312" s="9">
        <v>15.141058589697749</v>
      </c>
      <c r="AR312" s="9">
        <v>16.194741569261243</v>
      </c>
      <c r="AS312" s="9">
        <v>9.6209425807208699</v>
      </c>
      <c r="AT312" s="9">
        <v>12.222135812754253</v>
      </c>
      <c r="AU312" s="9">
        <v>11.463230215408679</v>
      </c>
      <c r="AV312" s="9">
        <v>10.193191242240388</v>
      </c>
      <c r="AW312" s="9">
        <v>9.1505191897621785</v>
      </c>
      <c r="AX312" s="9">
        <v>8.6095103345405768</v>
      </c>
      <c r="AY312" s="9">
        <v>8.4340812819215145</v>
      </c>
      <c r="AZ312" s="9">
        <v>14.866659463823961</v>
      </c>
      <c r="BA312" s="9">
        <v>14.866659463823961</v>
      </c>
      <c r="BB312" s="9" t="s">
        <v>0</v>
      </c>
      <c r="BC312" s="9" t="s">
        <v>0</v>
      </c>
      <c r="BD312" s="9" t="s">
        <v>0</v>
      </c>
      <c r="BE312" s="9" t="s">
        <v>0</v>
      </c>
      <c r="BF312" s="9" t="s">
        <v>0</v>
      </c>
      <c r="BG312" s="9" t="s">
        <v>0</v>
      </c>
      <c r="BH312" s="9" t="s">
        <v>0</v>
      </c>
    </row>
    <row r="313" spans="3:60" x14ac:dyDescent="0.2">
      <c r="C313" s="9" t="s">
        <v>333</v>
      </c>
      <c r="D313" s="9" t="s">
        <v>0</v>
      </c>
      <c r="E313" s="9" t="s">
        <v>0</v>
      </c>
      <c r="F313" s="9" t="s">
        <v>0</v>
      </c>
      <c r="G313" s="9" t="s">
        <v>0</v>
      </c>
      <c r="H313" s="9" t="s">
        <v>0</v>
      </c>
      <c r="I313" s="9" t="s">
        <v>0</v>
      </c>
      <c r="J313" s="9" t="s">
        <v>0</v>
      </c>
      <c r="K313" s="9" t="s">
        <v>0</v>
      </c>
      <c r="L313" s="9" t="s">
        <v>0</v>
      </c>
      <c r="M313" s="9" t="s">
        <v>0</v>
      </c>
      <c r="N313" s="9" t="s">
        <v>0</v>
      </c>
      <c r="O313" s="9" t="s">
        <v>0</v>
      </c>
      <c r="P313" s="9" t="s">
        <v>0</v>
      </c>
      <c r="Q313" s="9" t="s">
        <v>0</v>
      </c>
      <c r="R313" s="9" t="s">
        <v>0</v>
      </c>
      <c r="S313" s="9" t="s">
        <v>0</v>
      </c>
      <c r="T313" s="9" t="s">
        <v>0</v>
      </c>
      <c r="U313" s="9" t="s">
        <v>0</v>
      </c>
      <c r="V313" s="9" t="s">
        <v>0</v>
      </c>
      <c r="W313" s="9" t="s">
        <v>0</v>
      </c>
      <c r="X313" s="9" t="s">
        <v>0</v>
      </c>
      <c r="Y313" s="9" t="s">
        <v>0</v>
      </c>
      <c r="Z313" s="9">
        <v>26.23</v>
      </c>
      <c r="AA313" s="9">
        <v>42.1</v>
      </c>
      <c r="AB313" s="9">
        <v>118.5</v>
      </c>
      <c r="AC313" s="9">
        <v>177.3</v>
      </c>
      <c r="AD313" s="9">
        <v>207.82</v>
      </c>
      <c r="AE313" s="9">
        <v>473.89</v>
      </c>
      <c r="AF313" s="9">
        <v>1188.0970500000001</v>
      </c>
      <c r="AG313" s="9">
        <v>1469.3266199999998</v>
      </c>
      <c r="AH313" s="9">
        <v>2041.3</v>
      </c>
      <c r="AI313" s="9">
        <v>2864.4447522</v>
      </c>
      <c r="AJ313" s="9">
        <v>3491.0686641999996</v>
      </c>
      <c r="AK313" s="9">
        <v>4151.1331412999998</v>
      </c>
      <c r="AL313" s="9">
        <v>4994.2285918999996</v>
      </c>
      <c r="AM313" s="9">
        <v>5757.2789999999995</v>
      </c>
      <c r="AN313" s="9">
        <v>6324.36</v>
      </c>
      <c r="AO313" s="9">
        <v>6358.1840000000002</v>
      </c>
      <c r="AP313" s="9">
        <v>7557.6049999999996</v>
      </c>
      <c r="AQ313" s="9">
        <v>6785.2390000000005</v>
      </c>
      <c r="AR313" s="9">
        <v>6629.8469999009149</v>
      </c>
      <c r="AS313" s="9">
        <v>7255.2929999999997</v>
      </c>
      <c r="AT313" s="9">
        <v>7281.7239995899999</v>
      </c>
      <c r="AU313" s="9">
        <v>8160.1602999999996</v>
      </c>
      <c r="AV313" s="9">
        <v>9014.2049999999999</v>
      </c>
      <c r="AW313" s="9">
        <v>10337.036002949999</v>
      </c>
      <c r="AX313" s="9">
        <v>10738.322000000002</v>
      </c>
      <c r="AY313" s="9">
        <v>14764.611137</v>
      </c>
      <c r="AZ313" s="9">
        <v>18164.988000000001</v>
      </c>
      <c r="BA313" s="9">
        <v>19544.000480000002</v>
      </c>
      <c r="BB313" s="9">
        <v>21037.999539999997</v>
      </c>
      <c r="BC313" s="9">
        <v>22531.99956</v>
      </c>
      <c r="BD313" s="9">
        <v>24379.619612099996</v>
      </c>
      <c r="BE313" s="9">
        <v>26195.899965691999</v>
      </c>
      <c r="BF313" s="9">
        <v>27874.999974938073</v>
      </c>
      <c r="BG313" s="9" t="s">
        <v>0</v>
      </c>
      <c r="BH313" s="9" t="s">
        <v>0</v>
      </c>
    </row>
    <row r="314" spans="3:60" x14ac:dyDescent="0.2">
      <c r="C314" s="9" t="s">
        <v>334</v>
      </c>
      <c r="D314" s="9" t="s">
        <v>0</v>
      </c>
      <c r="E314" s="9" t="s">
        <v>0</v>
      </c>
      <c r="F314" s="9" t="s">
        <v>0</v>
      </c>
      <c r="G314" s="9" t="s">
        <v>0</v>
      </c>
      <c r="H314" s="9" t="s">
        <v>0</v>
      </c>
      <c r="I314" s="9" t="s">
        <v>0</v>
      </c>
      <c r="J314" s="9" t="s">
        <v>0</v>
      </c>
      <c r="K314" s="9" t="s">
        <v>0</v>
      </c>
      <c r="L314" s="9" t="s">
        <v>0</v>
      </c>
      <c r="M314" s="9" t="s">
        <v>0</v>
      </c>
      <c r="N314" s="9" t="s">
        <v>0</v>
      </c>
      <c r="O314" s="9" t="s">
        <v>0</v>
      </c>
      <c r="P314" s="9" t="s">
        <v>0</v>
      </c>
      <c r="Q314" s="9" t="s">
        <v>0</v>
      </c>
      <c r="R314" s="9" t="s">
        <v>0</v>
      </c>
      <c r="S314" s="9" t="s">
        <v>0</v>
      </c>
      <c r="T314" s="9" t="s">
        <v>0</v>
      </c>
      <c r="U314" s="9" t="s">
        <v>0</v>
      </c>
      <c r="V314" s="9" t="s">
        <v>0</v>
      </c>
      <c r="W314" s="9" t="s">
        <v>0</v>
      </c>
      <c r="X314" s="9" t="s">
        <v>0</v>
      </c>
      <c r="Y314" s="9" t="s">
        <v>0</v>
      </c>
      <c r="Z314" s="9">
        <v>12826.777382812505</v>
      </c>
      <c r="AA314" s="9">
        <v>6288.8295157498842</v>
      </c>
      <c r="AB314" s="9">
        <v>7407.1853492333921</v>
      </c>
      <c r="AC314" s="9">
        <v>8192.4594436463394</v>
      </c>
      <c r="AD314" s="9">
        <v>6662.0014808094929</v>
      </c>
      <c r="AE314" s="9">
        <v>6452.7846418311346</v>
      </c>
      <c r="AF314" s="9">
        <v>10921.653402641585</v>
      </c>
      <c r="AG314" s="9">
        <v>9034.3816544340025</v>
      </c>
      <c r="AH314" s="9">
        <v>8772.7903392187054</v>
      </c>
      <c r="AI314" s="9">
        <v>8928.4389733236094</v>
      </c>
      <c r="AJ314" s="9">
        <v>8873.3551017821137</v>
      </c>
      <c r="AK314" s="9">
        <v>8549.8251174674333</v>
      </c>
      <c r="AL314" s="9">
        <v>8906.2317722393473</v>
      </c>
      <c r="AM314" s="9">
        <v>9158.4792348219744</v>
      </c>
      <c r="AN314" s="9">
        <v>9100.4942156862762</v>
      </c>
      <c r="AO314" s="9">
        <v>7908.7957033551775</v>
      </c>
      <c r="AP314" s="9">
        <v>8114.1371717061602</v>
      </c>
      <c r="AQ314" s="9">
        <v>7006.7594664776925</v>
      </c>
      <c r="AR314" s="9">
        <v>6629.8469999009149</v>
      </c>
      <c r="AS314" s="9">
        <v>6990.6984988536306</v>
      </c>
      <c r="AT314" s="9">
        <v>6745.7778891151256</v>
      </c>
      <c r="AU314" s="9">
        <v>7311.538762771791</v>
      </c>
      <c r="AV314" s="9">
        <v>7938.366596915148</v>
      </c>
      <c r="AW314" s="9">
        <v>8871.9199793285716</v>
      </c>
      <c r="AX314" s="9">
        <v>8995.4531900352194</v>
      </c>
      <c r="AY314" s="9">
        <v>11821.244140318595</v>
      </c>
      <c r="AZ314" s="9">
        <v>13654.094354956671</v>
      </c>
      <c r="BA314" s="9">
        <v>14158.76891054003</v>
      </c>
      <c r="BB314" s="9">
        <v>14718.729087645779</v>
      </c>
      <c r="BC314" s="9">
        <v>15250.943504060955</v>
      </c>
      <c r="BD314" s="9">
        <v>15966.637527336214</v>
      </c>
      <c r="BE314" s="9">
        <v>16593.315627400531</v>
      </c>
      <c r="BF314" s="9">
        <v>17076.869304828051</v>
      </c>
      <c r="BG314" s="9" t="s">
        <v>0</v>
      </c>
      <c r="BH314" s="9" t="s">
        <v>0</v>
      </c>
    </row>
    <row r="315" spans="3:60" x14ac:dyDescent="0.2">
      <c r="C315" s="9" t="s">
        <v>335</v>
      </c>
      <c r="D315" s="9" t="s">
        <v>0</v>
      </c>
      <c r="E315" s="9" t="s">
        <v>0</v>
      </c>
      <c r="F315" s="9" t="s">
        <v>0</v>
      </c>
      <c r="G315" s="9" t="s">
        <v>0</v>
      </c>
      <c r="H315" s="9" t="s">
        <v>0</v>
      </c>
      <c r="I315" s="9" t="s">
        <v>0</v>
      </c>
      <c r="J315" s="9" t="s">
        <v>0</v>
      </c>
      <c r="K315" s="9" t="s">
        <v>0</v>
      </c>
      <c r="L315" s="9" t="s">
        <v>0</v>
      </c>
      <c r="M315" s="9" t="s">
        <v>0</v>
      </c>
      <c r="N315" s="9" t="s">
        <v>0</v>
      </c>
      <c r="O315" s="9" t="s">
        <v>0</v>
      </c>
      <c r="P315" s="9" t="s">
        <v>0</v>
      </c>
      <c r="Q315" s="9" t="s">
        <v>0</v>
      </c>
      <c r="R315" s="9" t="s">
        <v>0</v>
      </c>
      <c r="S315" s="9" t="s">
        <v>0</v>
      </c>
      <c r="T315" s="9" t="s">
        <v>0</v>
      </c>
      <c r="U315" s="9" t="s">
        <v>0</v>
      </c>
      <c r="V315" s="9" t="s">
        <v>0</v>
      </c>
      <c r="W315" s="9" t="s">
        <v>0</v>
      </c>
      <c r="X315" s="9" t="s">
        <v>0</v>
      </c>
      <c r="Y315" s="9" t="s">
        <v>0</v>
      </c>
      <c r="Z315" s="9">
        <v>851.62337662337666</v>
      </c>
      <c r="AA315" s="9">
        <v>553.87449019865801</v>
      </c>
      <c r="AB315" s="9">
        <v>715.96882363603413</v>
      </c>
      <c r="AC315" s="9">
        <v>871.98150789357214</v>
      </c>
      <c r="AD315" s="9">
        <v>673.82141235976917</v>
      </c>
      <c r="AE315" s="9">
        <v>661.12808493422062</v>
      </c>
      <c r="AF315" s="9">
        <v>1338.6104038036865</v>
      </c>
      <c r="AG315" s="9">
        <v>958.28982312428252</v>
      </c>
      <c r="AH315" s="9">
        <v>940.3142518897954</v>
      </c>
      <c r="AI315" s="9">
        <v>985.67305518086232</v>
      </c>
      <c r="AJ315" s="9">
        <v>1056.1265827066075</v>
      </c>
      <c r="AK315" s="9">
        <v>1250.3375415435496</v>
      </c>
      <c r="AL315" s="9">
        <v>1530.2539455396702</v>
      </c>
      <c r="AM315" s="9">
        <v>1975.7306108442001</v>
      </c>
      <c r="AN315" s="9">
        <v>2251.4631541473832</v>
      </c>
      <c r="AO315" s="9">
        <v>2607.9507793273174</v>
      </c>
      <c r="AP315" s="9">
        <v>3000.2401746724886</v>
      </c>
      <c r="AQ315" s="9">
        <v>2225.3981633322401</v>
      </c>
      <c r="AR315" s="9">
        <v>2086.1696034930505</v>
      </c>
      <c r="AS315" s="9">
        <v>2379.5647753361759</v>
      </c>
      <c r="AT315" s="9">
        <v>2099.6897345991924</v>
      </c>
      <c r="AU315" s="9">
        <v>2452.0326430449454</v>
      </c>
      <c r="AV315" s="9">
        <v>2691.470287458852</v>
      </c>
      <c r="AW315" s="9">
        <v>2580.6031462802671</v>
      </c>
      <c r="AX315" s="9">
        <v>2645.4390250912566</v>
      </c>
      <c r="AY315" s="9">
        <v>3643.3415171324605</v>
      </c>
      <c r="AZ315" s="9">
        <v>4678.0658058659346</v>
      </c>
      <c r="BA315" s="9">
        <v>4916.1086629166166</v>
      </c>
      <c r="BB315" s="9">
        <v>5368.944089662813</v>
      </c>
      <c r="BC315" s="9">
        <v>5789.9450427301199</v>
      </c>
      <c r="BD315" s="9">
        <v>6325.3675985816171</v>
      </c>
      <c r="BE315" s="9">
        <v>6833.8551787842953</v>
      </c>
      <c r="BF315" s="9">
        <v>7311.7431484046183</v>
      </c>
      <c r="BG315" s="9" t="s">
        <v>0</v>
      </c>
      <c r="BH315" s="9" t="s">
        <v>0</v>
      </c>
    </row>
    <row r="316" spans="3:60" x14ac:dyDescent="0.2">
      <c r="C316" s="9" t="s">
        <v>336</v>
      </c>
      <c r="D316" s="9" t="s">
        <v>0</v>
      </c>
      <c r="E316" s="9" t="s">
        <v>0</v>
      </c>
      <c r="F316" s="9" t="s">
        <v>0</v>
      </c>
      <c r="G316" s="9" t="s">
        <v>0</v>
      </c>
      <c r="H316" s="9" t="s">
        <v>0</v>
      </c>
      <c r="I316" s="9" t="s">
        <v>0</v>
      </c>
      <c r="J316" s="9" t="s">
        <v>0</v>
      </c>
      <c r="K316" s="9" t="s">
        <v>0</v>
      </c>
      <c r="L316" s="9" t="s">
        <v>0</v>
      </c>
      <c r="M316" s="9" t="s">
        <v>0</v>
      </c>
      <c r="N316" s="9" t="s">
        <v>0</v>
      </c>
      <c r="O316" s="9" t="s">
        <v>0</v>
      </c>
      <c r="P316" s="9" t="s">
        <v>0</v>
      </c>
      <c r="Q316" s="9" t="s">
        <v>0</v>
      </c>
      <c r="R316" s="9" t="s">
        <v>0</v>
      </c>
      <c r="S316" s="9" t="s">
        <v>0</v>
      </c>
      <c r="T316" s="9" t="s">
        <v>0</v>
      </c>
      <c r="U316" s="9" t="s">
        <v>0</v>
      </c>
      <c r="V316" s="9" t="s">
        <v>0</v>
      </c>
      <c r="W316" s="9" t="s">
        <v>0</v>
      </c>
      <c r="X316" s="9" t="s">
        <v>0</v>
      </c>
      <c r="Y316" s="9" t="s">
        <v>0</v>
      </c>
      <c r="Z316" s="9">
        <v>4036.1162312185352</v>
      </c>
      <c r="AA316" s="9">
        <v>1978.8639130742242</v>
      </c>
      <c r="AB316" s="9">
        <v>2330.769461684516</v>
      </c>
      <c r="AC316" s="9">
        <v>2577.866407692366</v>
      </c>
      <c r="AD316" s="9">
        <v>2096.2874388953724</v>
      </c>
      <c r="AE316" s="9">
        <v>2030.4545757807221</v>
      </c>
      <c r="AF316" s="9">
        <v>3436.6436131660116</v>
      </c>
      <c r="AG316" s="9">
        <v>2842.7884375185658</v>
      </c>
      <c r="AH316" s="9">
        <v>2760.4752483381703</v>
      </c>
      <c r="AI316" s="9">
        <v>2809.4521627827594</v>
      </c>
      <c r="AJ316" s="9">
        <v>2792.1192894216847</v>
      </c>
      <c r="AK316" s="9">
        <v>2690.3162735895007</v>
      </c>
      <c r="AL316" s="9">
        <v>2802.4643713780201</v>
      </c>
      <c r="AM316" s="9">
        <v>2881.8373929584563</v>
      </c>
      <c r="AN316" s="9">
        <v>2863.5916348918427</v>
      </c>
      <c r="AO316" s="9">
        <v>2488.6078361721766</v>
      </c>
      <c r="AP316" s="9">
        <v>2553.22126233674</v>
      </c>
      <c r="AQ316" s="9">
        <v>2204.7701279036164</v>
      </c>
      <c r="AR316" s="9">
        <v>2086.1696034930505</v>
      </c>
      <c r="AS316" s="9">
        <v>2199.7163306650818</v>
      </c>
      <c r="AT316" s="9">
        <v>2122.6488008543506</v>
      </c>
      <c r="AU316" s="9">
        <v>2300.6729901736285</v>
      </c>
      <c r="AV316" s="9">
        <v>2497.9127114270445</v>
      </c>
      <c r="AW316" s="9">
        <v>2791.6677090398275</v>
      </c>
      <c r="AX316" s="9">
        <v>2830.5390780475832</v>
      </c>
      <c r="AY316" s="9">
        <v>3719.7118125609172</v>
      </c>
      <c r="AZ316" s="9">
        <v>4296.4425283060637</v>
      </c>
      <c r="BA316" s="9">
        <v>4455.2450945689206</v>
      </c>
      <c r="BB316" s="9">
        <v>4631.4440175096852</v>
      </c>
      <c r="BC316" s="9">
        <v>4798.9123675459268</v>
      </c>
      <c r="BD316" s="9">
        <v>5024.1150180416025</v>
      </c>
      <c r="BE316" s="9">
        <v>5221.3076234740502</v>
      </c>
      <c r="BF316" s="9">
        <v>5373.4642243008348</v>
      </c>
      <c r="BG316" s="9" t="s">
        <v>0</v>
      </c>
      <c r="BH316" s="9" t="s">
        <v>0</v>
      </c>
    </row>
    <row r="317" spans="3:60" x14ac:dyDescent="0.2">
      <c r="C317" s="9" t="s">
        <v>338</v>
      </c>
      <c r="D317" s="9" t="s">
        <v>0</v>
      </c>
      <c r="E317" s="9" t="s">
        <v>0</v>
      </c>
      <c r="F317" s="9" t="s">
        <v>0</v>
      </c>
      <c r="G317" s="9" t="s">
        <v>0</v>
      </c>
      <c r="H317" s="9" t="s">
        <v>0</v>
      </c>
      <c r="I317" s="9" t="s">
        <v>0</v>
      </c>
      <c r="J317" s="9" t="s">
        <v>0</v>
      </c>
      <c r="K317" s="9" t="s">
        <v>0</v>
      </c>
      <c r="L317" s="9" t="s">
        <v>0</v>
      </c>
      <c r="M317" s="9" t="s">
        <v>0</v>
      </c>
      <c r="N317" s="9" t="s">
        <v>0</v>
      </c>
      <c r="O317" s="9" t="s">
        <v>0</v>
      </c>
      <c r="P317" s="9" t="s">
        <v>0</v>
      </c>
      <c r="Q317" s="9" t="s">
        <v>0</v>
      </c>
      <c r="R317" s="9" t="s">
        <v>0</v>
      </c>
      <c r="S317" s="9" t="s">
        <v>0</v>
      </c>
      <c r="T317" s="9" t="s">
        <v>0</v>
      </c>
      <c r="U317" s="9" t="s">
        <v>0</v>
      </c>
      <c r="V317" s="9" t="s">
        <v>0</v>
      </c>
      <c r="W317" s="9" t="s">
        <v>0</v>
      </c>
      <c r="X317" s="9" t="s">
        <v>0</v>
      </c>
      <c r="Y317" s="9" t="s">
        <v>0</v>
      </c>
      <c r="Z317" s="9">
        <v>4.0984375000000011</v>
      </c>
      <c r="AA317" s="9">
        <v>1.9793135872120364</v>
      </c>
      <c r="AB317" s="9">
        <v>2.2430437251561619</v>
      </c>
      <c r="AC317" s="9">
        <v>2.3155282747812467</v>
      </c>
      <c r="AD317" s="9">
        <v>1.812805303558968</v>
      </c>
      <c r="AE317" s="9">
        <v>1.8447195297598196</v>
      </c>
      <c r="AF317" s="9">
        <v>3.1888374308873275</v>
      </c>
      <c r="AG317" s="9">
        <v>2.6484374628237712</v>
      </c>
      <c r="AH317" s="9">
        <v>2.5115964318671185</v>
      </c>
      <c r="AI317" s="9">
        <v>2.4207871003236803</v>
      </c>
      <c r="AJ317" s="9">
        <v>2.2872755449125335</v>
      </c>
      <c r="AK317" s="9">
        <v>2.0885048582468397</v>
      </c>
      <c r="AL317" s="9">
        <v>2.0077462298792357</v>
      </c>
      <c r="AM317" s="9">
        <v>1.9819266822495865</v>
      </c>
      <c r="AN317" s="9">
        <v>1.8225611232147183</v>
      </c>
      <c r="AO317" s="9">
        <v>1.4821667261101361</v>
      </c>
      <c r="AP317" s="9">
        <v>1.4046287519747236</v>
      </c>
      <c r="AQ317" s="9">
        <v>1.2891238636255691</v>
      </c>
      <c r="AR317" s="9">
        <v>1.2550657173445217</v>
      </c>
      <c r="AS317" s="9">
        <v>1.2973371241584633</v>
      </c>
      <c r="AT317" s="9">
        <v>1.2264100797129398</v>
      </c>
      <c r="AU317" s="9">
        <v>1.2841363958965093</v>
      </c>
      <c r="AV317" s="9">
        <v>1.3482410745000668</v>
      </c>
      <c r="AW317" s="9">
        <v>1.4506329047008928</v>
      </c>
      <c r="AX317" s="9">
        <v>1.4034545537715564</v>
      </c>
      <c r="AY317" s="9">
        <v>1.7194944607877387</v>
      </c>
      <c r="AZ317" s="9">
        <v>1.9178211257137066</v>
      </c>
      <c r="BA317" s="9">
        <v>1.9166967070751251</v>
      </c>
      <c r="BB317" s="9">
        <v>1.9234091774723958</v>
      </c>
      <c r="BC317" s="9">
        <v>1.9305868019020527</v>
      </c>
      <c r="BD317" s="9">
        <v>1.9589609331153379</v>
      </c>
      <c r="BE317" s="9">
        <v>1.9752326297284706</v>
      </c>
      <c r="BF317" s="9">
        <v>1.9736484771253002</v>
      </c>
      <c r="BG317" s="9" t="s">
        <v>0</v>
      </c>
      <c r="BH317" s="9" t="s">
        <v>0</v>
      </c>
    </row>
    <row r="318" spans="3:60" x14ac:dyDescent="0.2">
      <c r="C318" s="9" t="s">
        <v>337</v>
      </c>
      <c r="D318" s="9" t="s">
        <v>0</v>
      </c>
      <c r="E318" s="9" t="s">
        <v>0</v>
      </c>
      <c r="F318" s="9" t="s">
        <v>0</v>
      </c>
      <c r="G318" s="9" t="s">
        <v>0</v>
      </c>
      <c r="H318" s="9" t="s">
        <v>0</v>
      </c>
      <c r="I318" s="9" t="s">
        <v>0</v>
      </c>
      <c r="J318" s="9" t="s">
        <v>0</v>
      </c>
      <c r="K318" s="9" t="s">
        <v>0</v>
      </c>
      <c r="L318" s="9" t="s">
        <v>0</v>
      </c>
      <c r="M318" s="9" t="s">
        <v>0</v>
      </c>
      <c r="N318" s="9" t="s">
        <v>0</v>
      </c>
      <c r="O318" s="9" t="s">
        <v>0</v>
      </c>
      <c r="P318" s="9" t="s">
        <v>0</v>
      </c>
      <c r="Q318" s="9" t="s">
        <v>0</v>
      </c>
      <c r="R318" s="9" t="s">
        <v>0</v>
      </c>
      <c r="S318" s="9" t="s">
        <v>0</v>
      </c>
      <c r="T318" s="9" t="s">
        <v>0</v>
      </c>
      <c r="U318" s="9" t="s">
        <v>0</v>
      </c>
      <c r="V318" s="9" t="s">
        <v>0</v>
      </c>
      <c r="W318" s="9" t="s">
        <v>0</v>
      </c>
      <c r="X318" s="9" t="s">
        <v>0</v>
      </c>
      <c r="Y318" s="9" t="s">
        <v>0</v>
      </c>
      <c r="Z318" s="9" t="s">
        <v>0</v>
      </c>
      <c r="AA318" s="9">
        <v>-50.971087062158524</v>
      </c>
      <c r="AB318" s="9">
        <v>17.783211179165747</v>
      </c>
      <c r="AC318" s="9">
        <v>10.601518085330742</v>
      </c>
      <c r="AD318" s="9">
        <v>-18.681300449083004</v>
      </c>
      <c r="AE318" s="9">
        <v>-3.1404502022556846</v>
      </c>
      <c r="AF318" s="9">
        <v>69.254887755595391</v>
      </c>
      <c r="AG318" s="9">
        <v>-17.280091929589293</v>
      </c>
      <c r="AH318" s="9">
        <v>-2.8955087931990309</v>
      </c>
      <c r="AI318" s="9">
        <v>1.7742203801346834</v>
      </c>
      <c r="AJ318" s="9">
        <v>-0.61694851368839787</v>
      </c>
      <c r="AK318" s="9">
        <v>-3.6460840415335483</v>
      </c>
      <c r="AL318" s="9">
        <v>4.1685841508473542</v>
      </c>
      <c r="AM318" s="9">
        <v>2.8322580080262449</v>
      </c>
      <c r="AN318" s="9">
        <v>-0.63312934002437427</v>
      </c>
      <c r="AO318" s="9">
        <v>-13.094876872477979</v>
      </c>
      <c r="AP318" s="9">
        <v>2.5963683480137112</v>
      </c>
      <c r="AQ318" s="9">
        <v>-13.64751028722897</v>
      </c>
      <c r="AR318" s="9">
        <v>-5.3792693809461163</v>
      </c>
      <c r="AS318" s="9">
        <v>5.4428329787717278</v>
      </c>
      <c r="AT318" s="9">
        <v>-3.5035212830115348</v>
      </c>
      <c r="AU318" s="9">
        <v>8.386888553943761</v>
      </c>
      <c r="AV318" s="9">
        <v>8.5731315182924419</v>
      </c>
      <c r="AW318" s="9">
        <v>11.760018525425654</v>
      </c>
      <c r="AX318" s="9">
        <v>1.3924067281318786</v>
      </c>
      <c r="AY318" s="9">
        <v>31.413547384290386</v>
      </c>
      <c r="AZ318" s="9">
        <v>15.504715010383663</v>
      </c>
      <c r="BA318" s="9">
        <v>3.6961408238705529</v>
      </c>
      <c r="BB318" s="9">
        <v>3.954864866032981</v>
      </c>
      <c r="BC318" s="9">
        <v>3.6158992617228991</v>
      </c>
      <c r="BD318" s="9">
        <v>4.6927852239744272</v>
      </c>
      <c r="BE318" s="9">
        <v>3.9249221947413204</v>
      </c>
      <c r="BF318" s="9">
        <v>2.914147409026735</v>
      </c>
      <c r="BG318" s="9" t="s">
        <v>0</v>
      </c>
      <c r="BH318" s="9" t="s">
        <v>0</v>
      </c>
    </row>
    <row r="319" spans="3:60" x14ac:dyDescent="0.2">
      <c r="C319" s="9" t="s">
        <v>339</v>
      </c>
      <c r="D319" s="9" t="s">
        <v>0</v>
      </c>
      <c r="E319" s="9" t="s">
        <v>0</v>
      </c>
      <c r="F319" s="9" t="s">
        <v>0</v>
      </c>
      <c r="G319" s="9" t="s">
        <v>0</v>
      </c>
      <c r="H319" s="9" t="s">
        <v>0</v>
      </c>
      <c r="I319" s="9" t="s">
        <v>0</v>
      </c>
      <c r="J319" s="9" t="s">
        <v>0</v>
      </c>
      <c r="K319" s="9" t="s">
        <v>0</v>
      </c>
      <c r="L319" s="9" t="s">
        <v>0</v>
      </c>
      <c r="M319" s="9" t="s">
        <v>0</v>
      </c>
      <c r="N319" s="9">
        <v>121712.39773442416</v>
      </c>
      <c r="O319" s="9">
        <v>121834.17243549402</v>
      </c>
      <c r="P319" s="9">
        <v>126585.58842039021</v>
      </c>
      <c r="Q319" s="9">
        <v>134180.9314033984</v>
      </c>
      <c r="R319" s="9">
        <v>142231.5921963499</v>
      </c>
      <c r="S319" s="9">
        <v>142089.36438011329</v>
      </c>
      <c r="T319" s="9">
        <v>145499.68533668973</v>
      </c>
      <c r="U319" s="9">
        <v>146663.62492133415</v>
      </c>
      <c r="V319" s="9">
        <v>145930.45940843297</v>
      </c>
      <c r="W319" s="9">
        <v>137466.33102580238</v>
      </c>
      <c r="X319" s="9">
        <v>124128.94902454375</v>
      </c>
      <c r="Y319" s="9">
        <v>107891.91315292637</v>
      </c>
      <c r="Z319" s="9">
        <v>98479.389553178102</v>
      </c>
      <c r="AA319" s="9">
        <v>99977.281308999372</v>
      </c>
      <c r="AB319" s="9">
        <v>103911.01321585904</v>
      </c>
      <c r="AC319" s="9">
        <v>111329.51541850221</v>
      </c>
      <c r="AD319" s="9">
        <v>115637.75959723096</v>
      </c>
      <c r="AE319" s="9">
        <v>110068.47073631214</v>
      </c>
      <c r="AF319" s="9">
        <v>107771.05097545627</v>
      </c>
      <c r="AG319" s="9">
        <v>107338.32599118943</v>
      </c>
      <c r="AH319" s="9">
        <v>109909.18816865954</v>
      </c>
      <c r="AI319" s="9">
        <v>116055.31780994336</v>
      </c>
      <c r="AJ319" s="9">
        <v>122071.83763373191</v>
      </c>
      <c r="AK319" s="9">
        <v>128815.41850220265</v>
      </c>
      <c r="AL319" s="9">
        <v>139582.59911894274</v>
      </c>
      <c r="AM319" s="9">
        <v>145405.85273757079</v>
      </c>
      <c r="AN319" s="9">
        <v>157119.10006293267</v>
      </c>
      <c r="AO319" s="9">
        <v>167903.36689741976</v>
      </c>
      <c r="AP319" s="9">
        <v>181771.963499056</v>
      </c>
      <c r="AQ319" s="9">
        <v>171028.57142857145</v>
      </c>
      <c r="AR319" s="9">
        <v>166219.94965387037</v>
      </c>
      <c r="AS319" s="9">
        <v>169556.2617998741</v>
      </c>
      <c r="AT319" s="9">
        <v>173078.22529893013</v>
      </c>
      <c r="AU319" s="9">
        <v>179161.10761485211</v>
      </c>
      <c r="AV319" s="9">
        <v>185271.96349905603</v>
      </c>
      <c r="AW319" s="9">
        <v>192444.80805538074</v>
      </c>
      <c r="AX319" s="9">
        <v>201683.70044052863</v>
      </c>
      <c r="AY319" s="9">
        <v>216325.89679043423</v>
      </c>
      <c r="AZ319" s="9">
        <v>224027.2813089994</v>
      </c>
      <c r="BA319" s="9">
        <v>232443.92699811203</v>
      </c>
      <c r="BB319" s="9">
        <v>240793.48646947768</v>
      </c>
      <c r="BC319" s="9">
        <v>248572.73254007241</v>
      </c>
      <c r="BD319" s="9">
        <v>256468.36203373113</v>
      </c>
      <c r="BE319" s="9">
        <v>264338.87051530776</v>
      </c>
      <c r="BF319" s="9">
        <v>272260.44995244057</v>
      </c>
      <c r="BG319" s="9" t="s">
        <v>0</v>
      </c>
      <c r="BH319" s="9" t="s">
        <v>0</v>
      </c>
    </row>
    <row r="320" spans="3:60" x14ac:dyDescent="0.2">
      <c r="C320" s="9" t="s">
        <v>340</v>
      </c>
      <c r="D320" s="9" t="s">
        <v>0</v>
      </c>
      <c r="E320" s="9" t="s">
        <v>0</v>
      </c>
      <c r="F320" s="9" t="s">
        <v>0</v>
      </c>
      <c r="G320" s="9" t="s">
        <v>0</v>
      </c>
      <c r="H320" s="9" t="s">
        <v>0</v>
      </c>
      <c r="I320" s="9" t="s">
        <v>0</v>
      </c>
      <c r="J320" s="9" t="s">
        <v>0</v>
      </c>
      <c r="K320" s="9" t="s">
        <v>0</v>
      </c>
      <c r="L320" s="9" t="s">
        <v>0</v>
      </c>
      <c r="M320" s="9" t="s">
        <v>0</v>
      </c>
      <c r="N320" s="9">
        <v>5481.5448714190352</v>
      </c>
      <c r="O320" s="9">
        <v>5451.2424221575338</v>
      </c>
      <c r="P320" s="9">
        <v>5632.9228524057007</v>
      </c>
      <c r="Q320" s="9">
        <v>5948.4809358848106</v>
      </c>
      <c r="R320" s="9">
        <v>6283.0817668072841</v>
      </c>
      <c r="S320" s="9">
        <v>6251.2720984320986</v>
      </c>
      <c r="T320" s="9">
        <v>6372.2027594933979</v>
      </c>
      <c r="U320" s="9">
        <v>6391.6658555474833</v>
      </c>
      <c r="V320" s="9">
        <v>6329.862181746631</v>
      </c>
      <c r="W320" s="9">
        <v>5936.0014440669647</v>
      </c>
      <c r="X320" s="9">
        <v>5350.7457559771055</v>
      </c>
      <c r="Y320" s="9">
        <v>4691.4037324599494</v>
      </c>
      <c r="Z320" s="9">
        <v>4320.9869792681766</v>
      </c>
      <c r="AA320" s="9">
        <v>4392.684768713646</v>
      </c>
      <c r="AB320" s="9">
        <v>4572.1627837700507</v>
      </c>
      <c r="AC320" s="9">
        <v>4908.5031896151704</v>
      </c>
      <c r="AD320" s="9">
        <v>5114.9904146137887</v>
      </c>
      <c r="AE320" s="9">
        <v>4881.9663121597623</v>
      </c>
      <c r="AF320" s="9">
        <v>4789.2284949186887</v>
      </c>
      <c r="AG320" s="9">
        <v>4779.5097693914886</v>
      </c>
      <c r="AH320" s="9">
        <v>4898.9596339262944</v>
      </c>
      <c r="AI320" s="9">
        <v>5179.1011228358384</v>
      </c>
      <c r="AJ320" s="9">
        <v>5631.7160274616153</v>
      </c>
      <c r="AK320" s="9">
        <v>5970.7615333473304</v>
      </c>
      <c r="AL320" s="9">
        <v>6506.7860869315582</v>
      </c>
      <c r="AM320" s="9">
        <v>6820.267515283811</v>
      </c>
      <c r="AN320" s="9">
        <v>7413.4638779325351</v>
      </c>
      <c r="AO320" s="9">
        <v>8040.2014893190417</v>
      </c>
      <c r="AP320" s="9">
        <v>8850.5838487989731</v>
      </c>
      <c r="AQ320" s="9">
        <v>8397.1560210105654</v>
      </c>
      <c r="AR320" s="9">
        <v>8209.689909213821</v>
      </c>
      <c r="AS320" s="9">
        <v>8415.6801236408646</v>
      </c>
      <c r="AT320" s="9">
        <v>8627.9497641063117</v>
      </c>
      <c r="AU320" s="9">
        <v>8963.1240273800886</v>
      </c>
      <c r="AV320" s="9">
        <v>9302.4591982535039</v>
      </c>
      <c r="AW320" s="9">
        <v>9709.7740155189404</v>
      </c>
      <c r="AX320" s="9">
        <v>10234.35888715713</v>
      </c>
      <c r="AY320" s="9">
        <v>11012.117824740155</v>
      </c>
      <c r="AZ320" s="9">
        <v>11493.204690903503</v>
      </c>
      <c r="BA320" s="9">
        <v>11996.450206830605</v>
      </c>
      <c r="BB320" s="9">
        <v>12503.618590552624</v>
      </c>
      <c r="BC320" s="9">
        <v>12908.226616606324</v>
      </c>
      <c r="BD320" s="9">
        <v>13319.598095161489</v>
      </c>
      <c r="BE320" s="9">
        <v>13729.049411466884</v>
      </c>
      <c r="BF320" s="9">
        <v>14226.125280785258</v>
      </c>
      <c r="BG320" s="9" t="s">
        <v>0</v>
      </c>
      <c r="BH320" s="9" t="s">
        <v>0</v>
      </c>
    </row>
    <row r="321" spans="3:60" x14ac:dyDescent="0.2">
      <c r="C321" s="9" t="s">
        <v>341</v>
      </c>
      <c r="D321" s="9" t="s">
        <v>0</v>
      </c>
      <c r="E321" s="9" t="s">
        <v>0</v>
      </c>
      <c r="F321" s="9" t="s">
        <v>0</v>
      </c>
      <c r="G321" s="9" t="s">
        <v>0</v>
      </c>
      <c r="H321" s="9" t="s">
        <v>0</v>
      </c>
      <c r="I321" s="9" t="s">
        <v>0</v>
      </c>
      <c r="J321" s="9" t="s">
        <v>0</v>
      </c>
      <c r="K321" s="9" t="s">
        <v>0</v>
      </c>
      <c r="L321" s="9" t="s">
        <v>0</v>
      </c>
      <c r="M321" s="9" t="s">
        <v>0</v>
      </c>
      <c r="N321" s="9" t="s">
        <v>0</v>
      </c>
      <c r="O321" s="9" t="s">
        <v>0</v>
      </c>
      <c r="P321" s="9" t="s">
        <v>0</v>
      </c>
      <c r="Q321" s="9" t="s">
        <v>0</v>
      </c>
      <c r="R321" s="9" t="s">
        <v>0</v>
      </c>
      <c r="S321" s="9" t="s">
        <v>0</v>
      </c>
      <c r="T321" s="9" t="s">
        <v>0</v>
      </c>
      <c r="U321" s="9" t="s">
        <v>0</v>
      </c>
      <c r="V321" s="9" t="s">
        <v>0</v>
      </c>
      <c r="W321" s="9" t="s">
        <v>0</v>
      </c>
      <c r="X321" s="9" t="s">
        <v>0</v>
      </c>
      <c r="Y321" s="9" t="s">
        <v>0</v>
      </c>
      <c r="Z321" s="9">
        <v>177.09295072844424</v>
      </c>
      <c r="AA321" s="9">
        <v>86.945006470542793</v>
      </c>
      <c r="AB321" s="9">
        <v>102.55561042527944</v>
      </c>
      <c r="AC321" s="9">
        <v>113.65777922407862</v>
      </c>
      <c r="AD321" s="9">
        <v>92.724817512651583</v>
      </c>
      <c r="AE321" s="9">
        <v>90.05858599670637</v>
      </c>
      <c r="AF321" s="9">
        <v>152.72071089668896</v>
      </c>
      <c r="AG321" s="9">
        <v>126.5823272718862</v>
      </c>
      <c r="AH321" s="9">
        <v>123.04209536430328</v>
      </c>
      <c r="AI321" s="9">
        <v>125.37501189432884</v>
      </c>
      <c r="AJ321" s="9">
        <v>128.81286345504913</v>
      </c>
      <c r="AK321" s="9">
        <v>124.6996446982925</v>
      </c>
      <c r="AL321" s="9">
        <v>130.63975234667501</v>
      </c>
      <c r="AM321" s="9">
        <v>135.17270168621076</v>
      </c>
      <c r="AN321" s="9">
        <v>135.11491052276463</v>
      </c>
      <c r="AO321" s="9">
        <v>119.16919118689844</v>
      </c>
      <c r="AP321" s="9">
        <v>124.31784545786148</v>
      </c>
      <c r="AQ321" s="9">
        <v>108.24974213271851</v>
      </c>
      <c r="AR321" s="9">
        <v>103.03700355083524</v>
      </c>
      <c r="AS321" s="9">
        <v>109.17974249441782</v>
      </c>
      <c r="AT321" s="9">
        <v>105.8140455795686</v>
      </c>
      <c r="AU321" s="9">
        <v>115.09873784493274</v>
      </c>
      <c r="AV321" s="9">
        <v>125.41957584946336</v>
      </c>
      <c r="AW321" s="9">
        <v>140.85317684121492</v>
      </c>
      <c r="AX321" s="9">
        <v>143.63457585113073</v>
      </c>
      <c r="AY321" s="9">
        <v>189.35275601182619</v>
      </c>
      <c r="AZ321" s="9">
        <v>220.41910758366606</v>
      </c>
      <c r="BA321" s="9">
        <v>229.93556608022922</v>
      </c>
      <c r="BB321" s="9">
        <v>240.49574748683372</v>
      </c>
      <c r="BC321" s="9">
        <v>249.20451941980957</v>
      </c>
      <c r="BD321" s="9">
        <v>260.92572313218835</v>
      </c>
      <c r="BE321" s="9">
        <v>271.18066372683847</v>
      </c>
      <c r="BF321" s="9">
        <v>280.77370495815563</v>
      </c>
      <c r="BG321" s="9" t="s">
        <v>0</v>
      </c>
      <c r="BH321" s="9" t="s">
        <v>0</v>
      </c>
    </row>
    <row r="322" spans="3:60" x14ac:dyDescent="0.2">
      <c r="C322" s="9" t="s">
        <v>342</v>
      </c>
      <c r="D322" s="9" t="s">
        <v>0</v>
      </c>
      <c r="E322" s="9" t="s">
        <v>0</v>
      </c>
      <c r="F322" s="9" t="s">
        <v>0</v>
      </c>
      <c r="G322" s="9" t="s">
        <v>0</v>
      </c>
      <c r="H322" s="9" t="s">
        <v>0</v>
      </c>
      <c r="I322" s="9" t="s">
        <v>0</v>
      </c>
      <c r="J322" s="9" t="s">
        <v>0</v>
      </c>
      <c r="K322" s="9" t="s">
        <v>0</v>
      </c>
      <c r="L322" s="9" t="s">
        <v>0</v>
      </c>
      <c r="M322" s="9" t="s">
        <v>0</v>
      </c>
      <c r="N322" s="9" t="s">
        <v>0</v>
      </c>
      <c r="O322" s="9" t="s">
        <v>0</v>
      </c>
      <c r="P322" s="9" t="s">
        <v>0</v>
      </c>
      <c r="Q322" s="9" t="s">
        <v>0</v>
      </c>
      <c r="R322" s="9" t="s">
        <v>0</v>
      </c>
      <c r="S322" s="9" t="s">
        <v>0</v>
      </c>
      <c r="T322" s="9" t="s">
        <v>0</v>
      </c>
      <c r="U322" s="9" t="s">
        <v>0</v>
      </c>
      <c r="V322" s="9" t="s">
        <v>0</v>
      </c>
      <c r="W322" s="9" t="s">
        <v>0</v>
      </c>
      <c r="X322" s="9" t="s">
        <v>0</v>
      </c>
      <c r="Y322" s="9" t="s">
        <v>0</v>
      </c>
      <c r="Z322" s="9" t="s">
        <v>0</v>
      </c>
      <c r="AA322" s="9">
        <v>268500</v>
      </c>
      <c r="AB322" s="9">
        <v>246500</v>
      </c>
      <c r="AC322" s="9">
        <v>225200</v>
      </c>
      <c r="AD322" s="9">
        <v>223600</v>
      </c>
      <c r="AE322" s="9">
        <v>163523</v>
      </c>
      <c r="AF322" s="9">
        <v>148695</v>
      </c>
      <c r="AG322" s="9">
        <v>131227</v>
      </c>
      <c r="AH322" s="9">
        <v>109690</v>
      </c>
      <c r="AI322" s="9">
        <v>100897</v>
      </c>
      <c r="AJ322" s="9">
        <v>99674</v>
      </c>
      <c r="AK322" s="9">
        <v>97840</v>
      </c>
      <c r="AL322" s="9">
        <v>90795</v>
      </c>
      <c r="AM322" s="9">
        <v>73469</v>
      </c>
      <c r="AN322" s="9">
        <v>74812</v>
      </c>
      <c r="AO322" s="9">
        <v>75104</v>
      </c>
      <c r="AP322" s="9">
        <v>68171</v>
      </c>
      <c r="AQ322" s="9">
        <v>67374</v>
      </c>
      <c r="AR322" s="9">
        <v>66773</v>
      </c>
      <c r="AS322" s="9">
        <v>65845</v>
      </c>
      <c r="AT322" s="9">
        <v>65995</v>
      </c>
      <c r="AU322" s="9">
        <v>66190</v>
      </c>
      <c r="AV322" s="9">
        <v>65110</v>
      </c>
      <c r="AW322" s="9">
        <v>64452</v>
      </c>
      <c r="AX322" s="9">
        <v>63353</v>
      </c>
      <c r="AY322" s="9">
        <v>61642</v>
      </c>
      <c r="AZ322" s="9">
        <v>69323</v>
      </c>
      <c r="BA322" s="9">
        <v>69303</v>
      </c>
      <c r="BB322" s="9">
        <v>69303</v>
      </c>
      <c r="BC322" s="9">
        <v>69303</v>
      </c>
      <c r="BD322" s="9">
        <v>69303</v>
      </c>
      <c r="BE322" s="9">
        <v>69303</v>
      </c>
      <c r="BF322" s="9" t="s">
        <v>0</v>
      </c>
      <c r="BG322" s="9" t="s">
        <v>0</v>
      </c>
      <c r="BH322" s="9" t="s">
        <v>0</v>
      </c>
    </row>
    <row r="323" spans="3:60" x14ac:dyDescent="0.2">
      <c r="C323" s="9" t="s">
        <v>343</v>
      </c>
      <c r="D323" s="9" t="s">
        <v>0</v>
      </c>
      <c r="E323" s="9" t="s">
        <v>0</v>
      </c>
      <c r="F323" s="9" t="s">
        <v>0</v>
      </c>
      <c r="G323" s="9" t="s">
        <v>0</v>
      </c>
      <c r="H323" s="9" t="s">
        <v>0</v>
      </c>
      <c r="I323" s="9" t="s">
        <v>0</v>
      </c>
      <c r="J323" s="9" t="s">
        <v>0</v>
      </c>
      <c r="K323" s="9" t="s">
        <v>0</v>
      </c>
      <c r="L323" s="9" t="s">
        <v>0</v>
      </c>
      <c r="M323" s="9" t="s">
        <v>0</v>
      </c>
      <c r="N323" s="9" t="s">
        <v>0</v>
      </c>
      <c r="O323" s="9" t="s">
        <v>0</v>
      </c>
      <c r="P323" s="9" t="s">
        <v>0</v>
      </c>
      <c r="Q323" s="9" t="s">
        <v>0</v>
      </c>
      <c r="R323" s="9" t="s">
        <v>0</v>
      </c>
      <c r="S323" s="9" t="s">
        <v>0</v>
      </c>
      <c r="T323" s="9" t="s">
        <v>0</v>
      </c>
      <c r="U323" s="9" t="s">
        <v>0</v>
      </c>
      <c r="V323" s="9" t="s">
        <v>0</v>
      </c>
      <c r="W323" s="9" t="s">
        <v>0</v>
      </c>
      <c r="X323" s="9" t="s">
        <v>0</v>
      </c>
      <c r="Y323" s="9" t="s">
        <v>0</v>
      </c>
      <c r="Z323" s="9" t="s">
        <v>0</v>
      </c>
      <c r="AA323" s="9" t="s">
        <v>0</v>
      </c>
      <c r="AB323" s="9" t="s">
        <v>0</v>
      </c>
      <c r="AC323" s="9" t="s">
        <v>0</v>
      </c>
      <c r="AD323" s="9">
        <v>13.289787199079779</v>
      </c>
      <c r="AE323" s="9">
        <v>37.154686947173126</v>
      </c>
      <c r="AF323" s="9">
        <v>41.07222469746894</v>
      </c>
      <c r="AG323" s="9">
        <v>43.421089042816092</v>
      </c>
      <c r="AH323" s="9">
        <v>34.270546220545732</v>
      </c>
      <c r="AI323" s="9">
        <v>39.526431975280744</v>
      </c>
      <c r="AJ323" s="9">
        <v>33.06531929140737</v>
      </c>
      <c r="AK323" s="9">
        <v>25.768532111331158</v>
      </c>
      <c r="AL323" s="9">
        <v>25.556493698948344</v>
      </c>
      <c r="AM323" s="9">
        <v>19.96106146671023</v>
      </c>
      <c r="AN323" s="9">
        <v>23.957471750901004</v>
      </c>
      <c r="AO323" s="9">
        <v>13.321099232107786</v>
      </c>
      <c r="AP323" s="9">
        <v>16.722246414176759</v>
      </c>
      <c r="AQ323" s="9">
        <v>8.7050581416513104</v>
      </c>
      <c r="AR323" s="9">
        <v>8.7986279564163965</v>
      </c>
      <c r="AS323" s="9">
        <v>7.5728437156156208</v>
      </c>
      <c r="AT323" s="9">
        <v>4.1350266014777217</v>
      </c>
      <c r="AU323" s="9">
        <v>10.714037939865662</v>
      </c>
      <c r="AV323" s="9">
        <v>15.772006516381644</v>
      </c>
      <c r="AW323" s="9">
        <v>19.649366659556414</v>
      </c>
      <c r="AX323" s="9">
        <v>20.429569908594654</v>
      </c>
      <c r="AY323" s="9">
        <v>33.203065583724488</v>
      </c>
      <c r="AZ323" s="9">
        <v>34.355602106646025</v>
      </c>
      <c r="BA323" s="9">
        <v>35.463051728291802</v>
      </c>
      <c r="BB323" s="9">
        <v>37.890855472468566</v>
      </c>
      <c r="BC323" s="9">
        <v>40.210594696106057</v>
      </c>
      <c r="BD323" s="9">
        <v>41.878196470845431</v>
      </c>
      <c r="BE323" s="9">
        <v>41.946915411919989</v>
      </c>
      <c r="BF323" s="9">
        <v>42.924301383883972</v>
      </c>
      <c r="BG323" s="9" t="s">
        <v>0</v>
      </c>
      <c r="BH323" s="9" t="s">
        <v>0</v>
      </c>
    </row>
    <row r="324" spans="3:60" x14ac:dyDescent="0.2">
      <c r="C324" s="9" t="s">
        <v>344</v>
      </c>
      <c r="D324" s="9" t="s">
        <v>0</v>
      </c>
      <c r="E324" s="9" t="s">
        <v>0</v>
      </c>
      <c r="F324" s="9" t="s">
        <v>0</v>
      </c>
      <c r="G324" s="9" t="s">
        <v>0</v>
      </c>
      <c r="H324" s="9" t="s">
        <v>0</v>
      </c>
      <c r="I324" s="9" t="s">
        <v>0</v>
      </c>
      <c r="J324" s="9" t="s">
        <v>0</v>
      </c>
      <c r="K324" s="9" t="s">
        <v>0</v>
      </c>
      <c r="L324" s="9" t="s">
        <v>0</v>
      </c>
      <c r="M324" s="9" t="s">
        <v>0</v>
      </c>
      <c r="N324" s="9" t="s">
        <v>0</v>
      </c>
      <c r="O324" s="9" t="s">
        <v>0</v>
      </c>
      <c r="P324" s="9" t="s">
        <v>0</v>
      </c>
      <c r="Q324" s="9" t="s">
        <v>0</v>
      </c>
      <c r="R324" s="9" t="s">
        <v>0</v>
      </c>
      <c r="S324" s="9" t="s">
        <v>0</v>
      </c>
      <c r="T324" s="9" t="s">
        <v>0</v>
      </c>
      <c r="U324" s="9" t="s">
        <v>0</v>
      </c>
      <c r="V324" s="9" t="s">
        <v>0</v>
      </c>
      <c r="W324" s="9" t="s">
        <v>0</v>
      </c>
      <c r="X324" s="9" t="s">
        <v>0</v>
      </c>
      <c r="Y324" s="9" t="s">
        <v>0</v>
      </c>
      <c r="Z324" s="9" t="s">
        <v>0</v>
      </c>
      <c r="AA324" s="9" t="s">
        <v>0</v>
      </c>
      <c r="AB324" s="9" t="s">
        <v>0</v>
      </c>
      <c r="AC324" s="9" t="s">
        <v>0</v>
      </c>
      <c r="AD324" s="9">
        <v>63.058362774902101</v>
      </c>
      <c r="AE324" s="9">
        <v>43.253264497587928</v>
      </c>
      <c r="AF324" s="9">
        <v>48.922083427443901</v>
      </c>
      <c r="AG324" s="9">
        <v>45.800004630692669</v>
      </c>
      <c r="AH324" s="9">
        <v>52.52642041836085</v>
      </c>
      <c r="AI324" s="9">
        <v>46.483089245173211</v>
      </c>
      <c r="AJ324" s="9">
        <v>50.369613429043149</v>
      </c>
      <c r="AK324" s="9">
        <v>48.123558605600252</v>
      </c>
      <c r="AL324" s="9">
        <v>50.557179541103345</v>
      </c>
      <c r="AM324" s="9">
        <v>56.976846180287595</v>
      </c>
      <c r="AN324" s="9">
        <v>59.812208695866666</v>
      </c>
      <c r="AO324" s="9">
        <v>72.311213390490124</v>
      </c>
      <c r="AP324" s="9">
        <v>69.059381082032687</v>
      </c>
      <c r="AQ324" s="9">
        <v>79.799081506193062</v>
      </c>
      <c r="AR324" s="9">
        <v>79.065916986897932</v>
      </c>
      <c r="AS324" s="9">
        <v>79.112069354056416</v>
      </c>
      <c r="AT324" s="9">
        <v>84.000483603895702</v>
      </c>
      <c r="AU324" s="9">
        <v>78.992924696015962</v>
      </c>
      <c r="AV324" s="9">
        <v>71.150426022039653</v>
      </c>
      <c r="AW324" s="9">
        <v>63.299434976067303</v>
      </c>
      <c r="AX324" s="9">
        <v>65.005728548650339</v>
      </c>
      <c r="AY324" s="9">
        <v>54.670291512669728</v>
      </c>
      <c r="AZ324" s="9">
        <v>52.533828373572298</v>
      </c>
      <c r="BA324" s="9">
        <v>48.815529603384455</v>
      </c>
      <c r="BB324" s="9">
        <v>47.051308995322856</v>
      </c>
      <c r="BC324" s="9">
        <v>45.873956780780269</v>
      </c>
      <c r="BD324" s="9">
        <v>44.427011965044507</v>
      </c>
      <c r="BE324" s="9">
        <v>43.647846342964748</v>
      </c>
      <c r="BF324" s="9">
        <v>42.925356982384194</v>
      </c>
      <c r="BG324" s="9" t="s">
        <v>0</v>
      </c>
      <c r="BH324" s="9" t="s">
        <v>0</v>
      </c>
    </row>
    <row r="325" spans="3:60" x14ac:dyDescent="0.2">
      <c r="C325" s="9" t="s">
        <v>345</v>
      </c>
      <c r="D325" s="9" t="s">
        <v>0</v>
      </c>
      <c r="E325" s="9" t="s">
        <v>0</v>
      </c>
      <c r="F325" s="9" t="s">
        <v>0</v>
      </c>
      <c r="G325" s="9" t="s">
        <v>0</v>
      </c>
      <c r="H325" s="9" t="s">
        <v>0</v>
      </c>
      <c r="I325" s="9" t="s">
        <v>0</v>
      </c>
      <c r="J325" s="9" t="s">
        <v>0</v>
      </c>
      <c r="K325" s="9" t="s">
        <v>0</v>
      </c>
      <c r="L325" s="9" t="s">
        <v>0</v>
      </c>
      <c r="M325" s="9" t="s">
        <v>0</v>
      </c>
      <c r="N325" s="9" t="s">
        <v>0</v>
      </c>
      <c r="O325" s="9" t="s">
        <v>0</v>
      </c>
      <c r="P325" s="9" t="s">
        <v>0</v>
      </c>
      <c r="Q325" s="9" t="s">
        <v>0</v>
      </c>
      <c r="R325" s="9" t="s">
        <v>0</v>
      </c>
      <c r="S325" s="9" t="s">
        <v>0</v>
      </c>
      <c r="T325" s="9" t="s">
        <v>0</v>
      </c>
      <c r="U325" s="9" t="s">
        <v>0</v>
      </c>
      <c r="V325" s="9" t="s">
        <v>0</v>
      </c>
      <c r="W325" s="9" t="s">
        <v>0</v>
      </c>
      <c r="X325" s="9" t="s">
        <v>0</v>
      </c>
      <c r="Y325" s="9" t="s">
        <v>0</v>
      </c>
      <c r="Z325" s="9" t="s">
        <v>0</v>
      </c>
      <c r="AA325" s="9" t="s">
        <v>0</v>
      </c>
      <c r="AB325" s="9" t="s">
        <v>0</v>
      </c>
      <c r="AC325" s="9" t="s">
        <v>0</v>
      </c>
      <c r="AD325" s="9">
        <v>2.8496699805548711</v>
      </c>
      <c r="AE325" s="9">
        <v>0.9523113022649613</v>
      </c>
      <c r="AF325" s="9">
        <v>1.0100184997513459</v>
      </c>
      <c r="AG325" s="9">
        <v>0.69467195796125991</v>
      </c>
      <c r="AH325" s="9">
        <v>0.72260569245088924</v>
      </c>
      <c r="AI325" s="9">
        <v>0.5672284331498979</v>
      </c>
      <c r="AJ325" s="9">
        <v>0.75087414546763132</v>
      </c>
      <c r="AK325" s="9">
        <v>1.0043819429733598</v>
      </c>
      <c r="AL325" s="9">
        <v>1.1186461126471132</v>
      </c>
      <c r="AM325" s="9">
        <v>1.7572363611351822</v>
      </c>
      <c r="AN325" s="9">
        <v>2.0748973690780774</v>
      </c>
      <c r="AO325" s="9">
        <v>1.1037900129974219</v>
      </c>
      <c r="AP325" s="9">
        <v>1.1079562332478432</v>
      </c>
      <c r="AQ325" s="9">
        <v>1.3926112256325827</v>
      </c>
      <c r="AR325" s="9">
        <v>1.8129488502795967</v>
      </c>
      <c r="AS325" s="9">
        <v>1.4685198240787798</v>
      </c>
      <c r="AT325" s="9">
        <v>1.1857090617581156</v>
      </c>
      <c r="AU325" s="9">
        <v>1.1593539372182617</v>
      </c>
      <c r="AV325" s="9">
        <v>1.0931856996817801</v>
      </c>
      <c r="AW325" s="9">
        <v>1.2698031230861617</v>
      </c>
      <c r="AX325" s="9">
        <v>2.7718242384610927</v>
      </c>
      <c r="AY325" s="9">
        <v>2.0898989288430183</v>
      </c>
      <c r="AZ325" s="9">
        <v>3.6544554282116786</v>
      </c>
      <c r="BA325" s="9">
        <v>6.6433934103137107</v>
      </c>
      <c r="BB325" s="9">
        <v>6.2757007741621074</v>
      </c>
      <c r="BC325" s="9">
        <v>4.8031507240096891</v>
      </c>
      <c r="BD325" s="9">
        <v>4.0106663498338984</v>
      </c>
      <c r="BE325" s="9">
        <v>3.6497442777387081</v>
      </c>
      <c r="BF325" s="9">
        <v>3.4295080210206308</v>
      </c>
      <c r="BG325" s="9" t="s">
        <v>0</v>
      </c>
      <c r="BH325" s="9" t="s">
        <v>0</v>
      </c>
    </row>
    <row r="326" spans="3:60" x14ac:dyDescent="0.2">
      <c r="C326" s="9" t="s">
        <v>346</v>
      </c>
      <c r="D326" s="9" t="s">
        <v>0</v>
      </c>
      <c r="E326" s="9" t="s">
        <v>0</v>
      </c>
      <c r="F326" s="9" t="s">
        <v>0</v>
      </c>
      <c r="G326" s="9" t="s">
        <v>0</v>
      </c>
      <c r="H326" s="9" t="s">
        <v>0</v>
      </c>
      <c r="I326" s="9" t="s">
        <v>0</v>
      </c>
      <c r="J326" s="9" t="s">
        <v>0</v>
      </c>
      <c r="K326" s="9" t="s">
        <v>0</v>
      </c>
      <c r="L326" s="9" t="s">
        <v>0</v>
      </c>
      <c r="M326" s="9" t="s">
        <v>0</v>
      </c>
      <c r="N326" s="9" t="s">
        <v>0</v>
      </c>
      <c r="O326" s="9" t="s">
        <v>0</v>
      </c>
      <c r="P326" s="9" t="s">
        <v>0</v>
      </c>
      <c r="Q326" s="9" t="s">
        <v>0</v>
      </c>
      <c r="R326" s="9" t="s">
        <v>0</v>
      </c>
      <c r="S326" s="9" t="s">
        <v>0</v>
      </c>
      <c r="T326" s="9" t="s">
        <v>0</v>
      </c>
      <c r="U326" s="9" t="s">
        <v>0</v>
      </c>
      <c r="V326" s="9" t="s">
        <v>0</v>
      </c>
      <c r="W326" s="9" t="s">
        <v>0</v>
      </c>
      <c r="X326" s="9" t="s">
        <v>0</v>
      </c>
      <c r="Y326" s="9" t="s">
        <v>0</v>
      </c>
      <c r="Z326" s="9" t="s">
        <v>0</v>
      </c>
      <c r="AA326" s="9" t="s">
        <v>0</v>
      </c>
      <c r="AB326" s="9" t="s">
        <v>0</v>
      </c>
      <c r="AC326" s="9" t="s">
        <v>0</v>
      </c>
      <c r="AD326" s="9">
        <v>20.802180045463256</v>
      </c>
      <c r="AE326" s="9">
        <v>18.639737252973976</v>
      </c>
      <c r="AF326" s="9">
        <v>8.9956725336537104</v>
      </c>
      <c r="AG326" s="9">
        <v>10.084234368529987</v>
      </c>
      <c r="AH326" s="9">
        <v>12.480427668642534</v>
      </c>
      <c r="AI326" s="9">
        <v>13.423249997285666</v>
      </c>
      <c r="AJ326" s="9">
        <v>15.81419313408187</v>
      </c>
      <c r="AK326" s="9">
        <v>25.103527340095248</v>
      </c>
      <c r="AL326" s="9">
        <v>22.767680647301212</v>
      </c>
      <c r="AM326" s="9">
        <v>21.304855991866994</v>
      </c>
      <c r="AN326" s="9">
        <v>14.155422184154258</v>
      </c>
      <c r="AO326" s="9">
        <v>13.263897364404681</v>
      </c>
      <c r="AP326" s="9">
        <v>13.110416270542707</v>
      </c>
      <c r="AQ326" s="9">
        <v>10.103249126523028</v>
      </c>
      <c r="AR326" s="9">
        <v>10.322506206406091</v>
      </c>
      <c r="AS326" s="9">
        <v>11.846567106249189</v>
      </c>
      <c r="AT326" s="9">
        <v>10.678780732868468</v>
      </c>
      <c r="AU326" s="9">
        <v>9.1336834269001077</v>
      </c>
      <c r="AV326" s="9">
        <v>11.984381761896918</v>
      </c>
      <c r="AW326" s="9">
        <v>15.781395241290143</v>
      </c>
      <c r="AX326" s="9">
        <v>11.792877304293908</v>
      </c>
      <c r="AY326" s="9">
        <v>10.036743974762768</v>
      </c>
      <c r="AZ326" s="9">
        <v>9.4561140915700008</v>
      </c>
      <c r="BA326" s="9">
        <v>9.0780252580100207</v>
      </c>
      <c r="BB326" s="9">
        <v>8.7821347580464888</v>
      </c>
      <c r="BC326" s="9">
        <v>9.1122977991039864</v>
      </c>
      <c r="BD326" s="9">
        <v>9.6841252142761949</v>
      </c>
      <c r="BE326" s="9">
        <v>10.755493967376555</v>
      </c>
      <c r="BF326" s="9">
        <v>10.720833612711202</v>
      </c>
      <c r="BG326" s="9" t="s">
        <v>0</v>
      </c>
      <c r="BH326" s="9" t="s">
        <v>0</v>
      </c>
    </row>
    <row r="327" spans="3:60" x14ac:dyDescent="0.2">
      <c r="C327" s="9" t="s">
        <v>348</v>
      </c>
      <c r="D327" s="9" t="s">
        <v>0</v>
      </c>
      <c r="E327" s="9" t="s">
        <v>0</v>
      </c>
      <c r="F327" s="9" t="s">
        <v>0</v>
      </c>
      <c r="G327" s="9" t="s">
        <v>0</v>
      </c>
      <c r="H327" s="9" t="s">
        <v>0</v>
      </c>
      <c r="I327" s="9" t="s">
        <v>0</v>
      </c>
      <c r="J327" s="9" t="s">
        <v>0</v>
      </c>
      <c r="K327" s="9" t="s">
        <v>0</v>
      </c>
      <c r="L327" s="9" t="s">
        <v>0</v>
      </c>
      <c r="M327" s="9" t="s">
        <v>0</v>
      </c>
      <c r="N327" s="9" t="s">
        <v>0</v>
      </c>
      <c r="O327" s="9" t="s">
        <v>0</v>
      </c>
      <c r="P327" s="9" t="s">
        <v>0</v>
      </c>
      <c r="Q327" s="9" t="s">
        <v>0</v>
      </c>
      <c r="R327" s="9" t="s">
        <v>0</v>
      </c>
      <c r="S327" s="9" t="s">
        <v>0</v>
      </c>
      <c r="T327" s="9" t="s">
        <v>0</v>
      </c>
      <c r="U327" s="9" t="s">
        <v>0</v>
      </c>
      <c r="V327" s="9" t="s">
        <v>0</v>
      </c>
      <c r="W327" s="9" t="s">
        <v>0</v>
      </c>
      <c r="X327" s="9" t="s">
        <v>0</v>
      </c>
      <c r="Y327" s="9" t="s">
        <v>0</v>
      </c>
      <c r="Z327" s="9" t="s">
        <v>0</v>
      </c>
      <c r="AA327" s="9">
        <v>272.32291044280686</v>
      </c>
      <c r="AB327" s="9">
        <v>345.21675629024759</v>
      </c>
      <c r="AC327" s="9">
        <v>429.26375887937326</v>
      </c>
      <c r="AD327" s="9">
        <v>445.21343689836021</v>
      </c>
      <c r="AE327" s="9">
        <v>461.43962026156805</v>
      </c>
      <c r="AF327" s="9">
        <v>465.02921064860914</v>
      </c>
      <c r="AG327" s="9">
        <v>449.16982008895968</v>
      </c>
      <c r="AH327" s="9">
        <v>552.46464847639913</v>
      </c>
      <c r="AI327" s="9">
        <v>672.74314545575248</v>
      </c>
      <c r="AJ327" s="9">
        <v>676.81769899754363</v>
      </c>
      <c r="AK327" s="9">
        <v>725.1951802429794</v>
      </c>
      <c r="AL327" s="9">
        <v>761.60907521742001</v>
      </c>
      <c r="AM327" s="9">
        <v>847.68870742879903</v>
      </c>
      <c r="AN327" s="9">
        <v>898.36121622518749</v>
      </c>
      <c r="AO327" s="9">
        <v>933.78768288820277</v>
      </c>
      <c r="AP327" s="9">
        <v>1000.669189404501</v>
      </c>
      <c r="AQ327" s="9">
        <v>971.80442539000001</v>
      </c>
      <c r="AR327" s="9">
        <v>859.09653907000006</v>
      </c>
      <c r="AS327" s="9">
        <v>766.42503870999997</v>
      </c>
      <c r="AT327" s="9">
        <v>794.05050640000002</v>
      </c>
      <c r="AU327" s="9">
        <v>729.27673942000001</v>
      </c>
      <c r="AV327" s="9">
        <v>751.56166551000001</v>
      </c>
      <c r="AW327" s="9">
        <v>889.46284930000002</v>
      </c>
      <c r="AX327" s="9">
        <v>907.11496818000001</v>
      </c>
      <c r="AY327" s="9">
        <v>934.66908259000002</v>
      </c>
      <c r="AZ327" s="9">
        <v>1098.41438251</v>
      </c>
      <c r="BA327" s="9">
        <v>1665.8218879999999</v>
      </c>
      <c r="BB327" s="9">
        <v>1860.5958570000003</v>
      </c>
      <c r="BC327" s="9">
        <v>2079.3851220000001</v>
      </c>
      <c r="BD327" s="9" t="s">
        <v>0</v>
      </c>
      <c r="BE327" s="9" t="s">
        <v>0</v>
      </c>
      <c r="BF327" s="9" t="s">
        <v>0</v>
      </c>
      <c r="BG327" s="9" t="s">
        <v>0</v>
      </c>
      <c r="BH327" s="9" t="s">
        <v>0</v>
      </c>
    </row>
    <row r="328" spans="3:60" x14ac:dyDescent="0.2">
      <c r="C328" s="9" t="s">
        <v>349</v>
      </c>
      <c r="D328" s="9" t="s">
        <v>0</v>
      </c>
      <c r="E328" s="9" t="s">
        <v>0</v>
      </c>
      <c r="F328" s="9" t="s">
        <v>0</v>
      </c>
      <c r="G328" s="9" t="s">
        <v>0</v>
      </c>
      <c r="H328" s="9" t="s">
        <v>0</v>
      </c>
      <c r="I328" s="9" t="s">
        <v>0</v>
      </c>
      <c r="J328" s="9" t="s">
        <v>0</v>
      </c>
      <c r="K328" s="9" t="s">
        <v>0</v>
      </c>
      <c r="L328" s="9" t="s">
        <v>0</v>
      </c>
      <c r="M328" s="9" t="s">
        <v>0</v>
      </c>
      <c r="N328" s="9" t="s">
        <v>0</v>
      </c>
      <c r="O328" s="9" t="s">
        <v>0</v>
      </c>
      <c r="P328" s="9" t="s">
        <v>0</v>
      </c>
      <c r="Q328" s="9" t="s">
        <v>0</v>
      </c>
      <c r="R328" s="9" t="s">
        <v>0</v>
      </c>
      <c r="S328" s="9" t="s">
        <v>0</v>
      </c>
      <c r="T328" s="9" t="s">
        <v>0</v>
      </c>
      <c r="U328" s="9" t="s">
        <v>0</v>
      </c>
      <c r="V328" s="9" t="s">
        <v>0</v>
      </c>
      <c r="W328" s="9" t="s">
        <v>0</v>
      </c>
      <c r="X328" s="9" t="s">
        <v>0</v>
      </c>
      <c r="Y328" s="9" t="s">
        <v>0</v>
      </c>
      <c r="Z328" s="9" t="s">
        <v>0</v>
      </c>
      <c r="AA328" s="9">
        <v>607.37234389698517</v>
      </c>
      <c r="AB328" s="9">
        <v>678.67834424970374</v>
      </c>
      <c r="AC328" s="9">
        <v>767.95175609933483</v>
      </c>
      <c r="AD328" s="9">
        <v>762.54155535885013</v>
      </c>
      <c r="AE328" s="9">
        <v>753.68348102347136</v>
      </c>
      <c r="AF328" s="9">
        <v>723.40000077922855</v>
      </c>
      <c r="AG328" s="9">
        <v>651.28900063610024</v>
      </c>
      <c r="AH328" s="9">
        <v>732.41431014989791</v>
      </c>
      <c r="AI328" s="9">
        <v>848.68656290987315</v>
      </c>
      <c r="AJ328" s="9">
        <v>821.36327921524435</v>
      </c>
      <c r="AK328" s="9">
        <v>835.34204423132576</v>
      </c>
      <c r="AL328" s="9">
        <v>829.33639660744893</v>
      </c>
      <c r="AM328" s="9">
        <v>901.07626856059107</v>
      </c>
      <c r="AN328" s="9">
        <v>927.85570504975112</v>
      </c>
      <c r="AO328" s="9">
        <v>953.67687675528907</v>
      </c>
      <c r="AP328" s="9">
        <v>993.81233545162559</v>
      </c>
      <c r="AQ328" s="9">
        <v>976.52054816370958</v>
      </c>
      <c r="AR328" s="9">
        <v>859.09653906999995</v>
      </c>
      <c r="AS328" s="9">
        <v>754.00151675430777</v>
      </c>
      <c r="AT328" s="9">
        <v>771.44542873049829</v>
      </c>
      <c r="AU328" s="9">
        <v>704.86074462683268</v>
      </c>
      <c r="AV328" s="9">
        <v>727.5643321901033</v>
      </c>
      <c r="AW328" s="9">
        <v>862.38075377407949</v>
      </c>
      <c r="AX328" s="9">
        <v>883.45693403064718</v>
      </c>
      <c r="AY328" s="9">
        <v>898.81156897975166</v>
      </c>
      <c r="AZ328" s="9">
        <v>1032.0454913753831</v>
      </c>
      <c r="BA328" s="9">
        <v>1522.7434495267926</v>
      </c>
      <c r="BB328" s="9">
        <v>1650.5045577775818</v>
      </c>
      <c r="BC328" s="9">
        <v>1808.6082818523018</v>
      </c>
      <c r="BD328" s="9" t="s">
        <v>0</v>
      </c>
      <c r="BE328" s="9" t="s">
        <v>0</v>
      </c>
      <c r="BF328" s="9" t="s">
        <v>0</v>
      </c>
      <c r="BG328" s="9" t="s">
        <v>0</v>
      </c>
      <c r="BH328" s="9" t="s">
        <v>0</v>
      </c>
    </row>
    <row r="329" spans="3:60" x14ac:dyDescent="0.2">
      <c r="C329" s="9" t="s">
        <v>350</v>
      </c>
      <c r="D329" s="9" t="s">
        <v>0</v>
      </c>
      <c r="E329" s="9" t="s">
        <v>0</v>
      </c>
      <c r="F329" s="9" t="s">
        <v>0</v>
      </c>
      <c r="G329" s="9" t="s">
        <v>0</v>
      </c>
      <c r="H329" s="9" t="s">
        <v>0</v>
      </c>
      <c r="I329" s="9" t="s">
        <v>0</v>
      </c>
      <c r="J329" s="9" t="s">
        <v>0</v>
      </c>
      <c r="K329" s="9" t="s">
        <v>0</v>
      </c>
      <c r="L329" s="9" t="s">
        <v>0</v>
      </c>
      <c r="M329" s="9" t="s">
        <v>0</v>
      </c>
      <c r="N329" s="9" t="s">
        <v>0</v>
      </c>
      <c r="O329" s="9" t="s">
        <v>0</v>
      </c>
      <c r="P329" s="9" t="s">
        <v>0</v>
      </c>
      <c r="Q329" s="9" t="s">
        <v>0</v>
      </c>
      <c r="R329" s="9" t="s">
        <v>0</v>
      </c>
      <c r="S329" s="9" t="s">
        <v>0</v>
      </c>
      <c r="T329" s="9" t="s">
        <v>0</v>
      </c>
      <c r="U329" s="9" t="s">
        <v>0</v>
      </c>
      <c r="V329" s="9" t="s">
        <v>0</v>
      </c>
      <c r="W329" s="9" t="s">
        <v>0</v>
      </c>
      <c r="X329" s="9" t="s">
        <v>0</v>
      </c>
      <c r="Y329" s="9" t="s">
        <v>0</v>
      </c>
      <c r="Z329" s="9" t="s">
        <v>0</v>
      </c>
      <c r="AA329" s="9">
        <v>266.62333441663958</v>
      </c>
      <c r="AB329" s="9">
        <v>324.5436105476673</v>
      </c>
      <c r="AC329" s="9">
        <v>435.23037054487935</v>
      </c>
      <c r="AD329" s="9">
        <v>437.54485548378676</v>
      </c>
      <c r="AE329" s="9">
        <v>413.53313898143733</v>
      </c>
      <c r="AF329" s="9">
        <v>397.62353475434958</v>
      </c>
      <c r="AG329" s="9">
        <v>478.53767734779382</v>
      </c>
      <c r="AH329" s="9">
        <v>508.99635938492645</v>
      </c>
      <c r="AI329" s="9">
        <v>602.00190195680796</v>
      </c>
      <c r="AJ329" s="9">
        <v>636.97491788390539</v>
      </c>
      <c r="AK329" s="9">
        <v>818.47700443887834</v>
      </c>
      <c r="AL329" s="9">
        <v>945.66357725942112</v>
      </c>
      <c r="AM329" s="9">
        <v>1054.1818477699835</v>
      </c>
      <c r="AN329" s="9">
        <v>1126.9804754813301</v>
      </c>
      <c r="AO329" s="9">
        <v>1278.0407353665319</v>
      </c>
      <c r="AP329" s="9">
        <v>1465.8168506079087</v>
      </c>
      <c r="AQ329" s="9">
        <v>1350.0096206015139</v>
      </c>
      <c r="AR329" s="9">
        <v>1137.8008596384345</v>
      </c>
      <c r="AS329" s="9">
        <v>1065.4410769583651</v>
      </c>
      <c r="AT329" s="9">
        <v>1020.2370633431839</v>
      </c>
      <c r="AU329" s="9">
        <v>968.29031232322802</v>
      </c>
      <c r="AV329" s="9">
        <v>997.12222004259957</v>
      </c>
      <c r="AW329" s="9">
        <v>986.47369697398938</v>
      </c>
      <c r="AX329" s="9">
        <v>1003.406770527406</v>
      </c>
      <c r="AY329" s="9">
        <v>1053.2700009833054</v>
      </c>
      <c r="AZ329" s="9">
        <v>1315.567731880813</v>
      </c>
      <c r="BA329" s="9">
        <v>1949.446455385696</v>
      </c>
      <c r="BB329" s="9">
        <v>2206.6733468766797</v>
      </c>
      <c r="BC329" s="9">
        <v>2480.532642059004</v>
      </c>
      <c r="BD329" s="9" t="s">
        <v>0</v>
      </c>
      <c r="BE329" s="9" t="s">
        <v>0</v>
      </c>
      <c r="BF329" s="9" t="s">
        <v>0</v>
      </c>
      <c r="BG329" s="9" t="s">
        <v>0</v>
      </c>
      <c r="BH329" s="9" t="s">
        <v>0</v>
      </c>
    </row>
    <row r="330" spans="3:60" x14ac:dyDescent="0.2">
      <c r="C330" s="9" t="s">
        <v>351</v>
      </c>
      <c r="D330" s="9" t="s">
        <v>0</v>
      </c>
      <c r="E330" s="9" t="s">
        <v>0</v>
      </c>
      <c r="F330" s="9" t="s">
        <v>0</v>
      </c>
      <c r="G330" s="9" t="s">
        <v>0</v>
      </c>
      <c r="H330" s="9" t="s">
        <v>0</v>
      </c>
      <c r="I330" s="9" t="s">
        <v>0</v>
      </c>
      <c r="J330" s="9" t="s">
        <v>0</v>
      </c>
      <c r="K330" s="9" t="s">
        <v>0</v>
      </c>
      <c r="L330" s="9" t="s">
        <v>0</v>
      </c>
      <c r="M330" s="9" t="s">
        <v>0</v>
      </c>
      <c r="N330" s="9" t="s">
        <v>0</v>
      </c>
      <c r="O330" s="9" t="s">
        <v>0</v>
      </c>
      <c r="P330" s="9" t="s">
        <v>0</v>
      </c>
      <c r="Q330" s="9" t="s">
        <v>0</v>
      </c>
      <c r="R330" s="9" t="s">
        <v>0</v>
      </c>
      <c r="S330" s="9" t="s">
        <v>0</v>
      </c>
      <c r="T330" s="9" t="s">
        <v>0</v>
      </c>
      <c r="U330" s="9" t="s">
        <v>0</v>
      </c>
      <c r="V330" s="9" t="s">
        <v>0</v>
      </c>
      <c r="W330" s="9" t="s">
        <v>0</v>
      </c>
      <c r="X330" s="9" t="s">
        <v>0</v>
      </c>
      <c r="Y330" s="9" t="s">
        <v>0</v>
      </c>
      <c r="Z330" s="9" t="s">
        <v>0</v>
      </c>
      <c r="AA330" s="9">
        <v>804.41340824711631</v>
      </c>
      <c r="AB330" s="9">
        <v>898.8521876030776</v>
      </c>
      <c r="AC330" s="9">
        <v>1017.0872870662007</v>
      </c>
      <c r="AD330" s="9">
        <v>1009.9219327976294</v>
      </c>
      <c r="AE330" s="9">
        <v>998.19016094758138</v>
      </c>
      <c r="AF330" s="9">
        <v>958.08224724088279</v>
      </c>
      <c r="AG330" s="9">
        <v>862.57731360320543</v>
      </c>
      <c r="AH330" s="9">
        <v>970.02093920918867</v>
      </c>
      <c r="AI330" s="9">
        <v>1124.0137247995142</v>
      </c>
      <c r="AJ330" s="9">
        <v>1087.8263415869735</v>
      </c>
      <c r="AK330" s="9">
        <v>1106.3400360655926</v>
      </c>
      <c r="AL330" s="9">
        <v>1098.3860626547234</v>
      </c>
      <c r="AM330" s="9">
        <v>1193.3994683273838</v>
      </c>
      <c r="AN330" s="9">
        <v>1228.8665718161064</v>
      </c>
      <c r="AO330" s="9">
        <v>1263.0645344749209</v>
      </c>
      <c r="AP330" s="9">
        <v>1316.2205621503551</v>
      </c>
      <c r="AQ330" s="9">
        <v>1293.3190492864176</v>
      </c>
      <c r="AR330" s="9">
        <v>1137.8008596384345</v>
      </c>
      <c r="AS330" s="9">
        <v>998.6113724313725</v>
      </c>
      <c r="AT330" s="9">
        <v>1021.7143616058516</v>
      </c>
      <c r="AU330" s="9">
        <v>933.52856715029827</v>
      </c>
      <c r="AV330" s="9">
        <v>963.59755273174403</v>
      </c>
      <c r="AW330" s="9">
        <v>1142.1505248315734</v>
      </c>
      <c r="AX330" s="9">
        <v>1170.0641467858381</v>
      </c>
      <c r="AY330" s="9">
        <v>1190.4000648695474</v>
      </c>
      <c r="AZ330" s="9">
        <v>1366.8571503547885</v>
      </c>
      <c r="BA330" s="9">
        <v>2016.7451818115258</v>
      </c>
      <c r="BB330" s="9">
        <v>2185.9539868585944</v>
      </c>
      <c r="BC330" s="9">
        <v>2395.3490256967111</v>
      </c>
      <c r="BD330" s="9" t="s">
        <v>0</v>
      </c>
      <c r="BE330" s="9" t="s">
        <v>0</v>
      </c>
      <c r="BF330" s="9" t="s">
        <v>0</v>
      </c>
      <c r="BG330" s="9" t="s">
        <v>0</v>
      </c>
      <c r="BH330" s="9" t="s">
        <v>0</v>
      </c>
    </row>
    <row r="331" spans="3:60" x14ac:dyDescent="0.2">
      <c r="C331" s="9" t="s">
        <v>353</v>
      </c>
      <c r="D331" s="9" t="s">
        <v>0</v>
      </c>
      <c r="E331" s="9" t="s">
        <v>0</v>
      </c>
      <c r="F331" s="9" t="s">
        <v>0</v>
      </c>
      <c r="G331" s="9" t="s">
        <v>0</v>
      </c>
      <c r="H331" s="9" t="s">
        <v>0</v>
      </c>
      <c r="I331" s="9" t="s">
        <v>0</v>
      </c>
      <c r="J331" s="9" t="s">
        <v>0</v>
      </c>
      <c r="K331" s="9" t="s">
        <v>0</v>
      </c>
      <c r="L331" s="9" t="s">
        <v>0</v>
      </c>
      <c r="M331" s="9" t="s">
        <v>0</v>
      </c>
      <c r="N331" s="9" t="s">
        <v>0</v>
      </c>
      <c r="O331" s="9" t="s">
        <v>0</v>
      </c>
      <c r="P331" s="9" t="s">
        <v>0</v>
      </c>
      <c r="Q331" s="9" t="s">
        <v>0</v>
      </c>
      <c r="R331" s="9" t="s">
        <v>0</v>
      </c>
      <c r="S331" s="9" t="s">
        <v>0</v>
      </c>
      <c r="T331" s="9" t="s">
        <v>0</v>
      </c>
      <c r="U331" s="9" t="s">
        <v>0</v>
      </c>
      <c r="V331" s="9" t="s">
        <v>0</v>
      </c>
      <c r="W331" s="9" t="s">
        <v>0</v>
      </c>
      <c r="X331" s="9" t="s">
        <v>0</v>
      </c>
      <c r="Y331" s="9" t="s">
        <v>0</v>
      </c>
      <c r="Z331" s="9" t="s">
        <v>0</v>
      </c>
      <c r="AA331" s="9">
        <v>1.9386705866528584</v>
      </c>
      <c r="AB331" s="9">
        <v>2.0396979919823006</v>
      </c>
      <c r="AC331" s="9">
        <v>2.1805780745844707</v>
      </c>
      <c r="AD331" s="9">
        <v>2.0281695543143554</v>
      </c>
      <c r="AE331" s="9">
        <v>1.8899365801800767</v>
      </c>
      <c r="AF331" s="9">
        <v>1.7440304767193839</v>
      </c>
      <c r="AG331" s="9">
        <v>1.5734060954270941</v>
      </c>
      <c r="AH331" s="9">
        <v>1.7482347030399863</v>
      </c>
      <c r="AI331" s="9">
        <v>1.9607430767525942</v>
      </c>
      <c r="AJ331" s="9">
        <v>1.8155058141006708</v>
      </c>
      <c r="AK331" s="9">
        <v>1.7514953146717844</v>
      </c>
      <c r="AL331" s="9">
        <v>1.6520257023534599</v>
      </c>
      <c r="AM331" s="9">
        <v>1.681418547106488</v>
      </c>
      <c r="AN331" s="9">
        <v>1.5964436868209992</v>
      </c>
      <c r="AO331" s="9">
        <v>1.4809360712924906</v>
      </c>
      <c r="AP331" s="9">
        <v>1.4610096031809627</v>
      </c>
      <c r="AQ331" s="9">
        <v>1.5178974735212989</v>
      </c>
      <c r="AR331" s="9">
        <v>1.2712799882452694</v>
      </c>
      <c r="AS331" s="9">
        <v>1.0851697142906902</v>
      </c>
      <c r="AT331" s="9">
        <v>1.0921762561872352</v>
      </c>
      <c r="AU331" s="9">
        <v>0.98325197269786335</v>
      </c>
      <c r="AV331" s="9">
        <v>0.98775595307576158</v>
      </c>
      <c r="AW331" s="9">
        <v>1.1273801648919228</v>
      </c>
      <c r="AX331" s="9">
        <v>1.1177703480073913</v>
      </c>
      <c r="AY331" s="9">
        <v>1.0998022838967054</v>
      </c>
      <c r="AZ331" s="9">
        <v>1.2136349979560421</v>
      </c>
      <c r="BA331" s="9">
        <v>1.7162074233902354</v>
      </c>
      <c r="BB331" s="9">
        <v>1.7954872642947335</v>
      </c>
      <c r="BC331" s="9">
        <v>1.8972828087054967</v>
      </c>
      <c r="BD331" s="9" t="s">
        <v>0</v>
      </c>
      <c r="BE331" s="9" t="s">
        <v>0</v>
      </c>
      <c r="BF331" s="9" t="s">
        <v>0</v>
      </c>
      <c r="BG331" s="9" t="s">
        <v>0</v>
      </c>
      <c r="BH331" s="9" t="s">
        <v>0</v>
      </c>
    </row>
    <row r="332" spans="3:60" x14ac:dyDescent="0.2">
      <c r="C332" s="9" t="s">
        <v>352</v>
      </c>
      <c r="D332" s="9" t="s">
        <v>0</v>
      </c>
      <c r="E332" s="9" t="s">
        <v>0</v>
      </c>
      <c r="F332" s="9" t="s">
        <v>0</v>
      </c>
      <c r="G332" s="9" t="s">
        <v>0</v>
      </c>
      <c r="H332" s="9" t="s">
        <v>0</v>
      </c>
      <c r="I332" s="9" t="s">
        <v>0</v>
      </c>
      <c r="J332" s="9" t="s">
        <v>0</v>
      </c>
      <c r="K332" s="9" t="s">
        <v>0</v>
      </c>
      <c r="L332" s="9" t="s">
        <v>0</v>
      </c>
      <c r="M332" s="9" t="s">
        <v>0</v>
      </c>
      <c r="N332" s="9" t="s">
        <v>0</v>
      </c>
      <c r="O332" s="9" t="s">
        <v>0</v>
      </c>
      <c r="P332" s="9" t="s">
        <v>0</v>
      </c>
      <c r="Q332" s="9" t="s">
        <v>0</v>
      </c>
      <c r="R332" s="9" t="s">
        <v>0</v>
      </c>
      <c r="S332" s="9" t="s">
        <v>0</v>
      </c>
      <c r="T332" s="9" t="s">
        <v>0</v>
      </c>
      <c r="U332" s="9" t="s">
        <v>0</v>
      </c>
      <c r="V332" s="9" t="s">
        <v>0</v>
      </c>
      <c r="W332" s="9" t="s">
        <v>0</v>
      </c>
      <c r="X332" s="9" t="s">
        <v>0</v>
      </c>
      <c r="Y332" s="9" t="s">
        <v>0</v>
      </c>
      <c r="Z332" s="9" t="s">
        <v>0</v>
      </c>
      <c r="AA332" s="9" t="s">
        <v>0</v>
      </c>
      <c r="AB332" s="9">
        <v>11.740080210964067</v>
      </c>
      <c r="AC332" s="9">
        <v>13.154009201269723</v>
      </c>
      <c r="AD332" s="9">
        <v>-0.70449747624313774</v>
      </c>
      <c r="AE332" s="9">
        <v>-1.1616513582935362</v>
      </c>
      <c r="AF332" s="9">
        <v>-4.0180634187602315</v>
      </c>
      <c r="AG332" s="9">
        <v>-9.9683439404827379</v>
      </c>
      <c r="AH332" s="9">
        <v>12.456115401083734</v>
      </c>
      <c r="AI332" s="9">
        <v>15.875202211188189</v>
      </c>
      <c r="AJ332" s="9">
        <v>-3.2194787673962999</v>
      </c>
      <c r="AK332" s="9">
        <v>1.7018979749663377</v>
      </c>
      <c r="AL332" s="9">
        <v>-0.71894473232257949</v>
      </c>
      <c r="AM332" s="9">
        <v>8.6502741525160474</v>
      </c>
      <c r="AN332" s="9">
        <v>2.9719389383030093</v>
      </c>
      <c r="AO332" s="9">
        <v>2.782886559301101</v>
      </c>
      <c r="AP332" s="9">
        <v>4.2084965751597148</v>
      </c>
      <c r="AQ332" s="9">
        <v>-1.7399449243159171</v>
      </c>
      <c r="AR332" s="9">
        <v>-12.024735097947371</v>
      </c>
      <c r="AS332" s="9">
        <v>-12.233202851621417</v>
      </c>
      <c r="AT332" s="9">
        <v>2.3135115233295478</v>
      </c>
      <c r="AU332" s="9">
        <v>-8.6311593307693002</v>
      </c>
      <c r="AV332" s="9">
        <v>3.2210032600539229</v>
      </c>
      <c r="AW332" s="9">
        <v>18.529828307849261</v>
      </c>
      <c r="AX332" s="9">
        <v>2.4439529945828431</v>
      </c>
      <c r="AY332" s="9">
        <v>1.7380173676436295</v>
      </c>
      <c r="AZ332" s="9">
        <v>14.823343066986382</v>
      </c>
      <c r="BA332" s="9">
        <v>47.546155886739804</v>
      </c>
      <c r="BB332" s="9">
        <v>8.3901926020756967</v>
      </c>
      <c r="BC332" s="9">
        <v>9.5791146610105784</v>
      </c>
      <c r="BD332" s="9" t="s">
        <v>0</v>
      </c>
      <c r="BE332" s="9" t="s">
        <v>0</v>
      </c>
      <c r="BF332" s="9" t="s">
        <v>0</v>
      </c>
      <c r="BG332" s="9" t="s">
        <v>0</v>
      </c>
      <c r="BH332" s="9" t="s">
        <v>0</v>
      </c>
    </row>
    <row r="333" spans="3:60" x14ac:dyDescent="0.2">
      <c r="C333" s="9" t="s">
        <v>354</v>
      </c>
      <c r="D333" s="9" t="s">
        <v>0</v>
      </c>
      <c r="E333" s="9" t="s">
        <v>0</v>
      </c>
      <c r="F333" s="9" t="s">
        <v>0</v>
      </c>
      <c r="G333" s="9" t="s">
        <v>0</v>
      </c>
      <c r="H333" s="9" t="s">
        <v>0</v>
      </c>
      <c r="I333" s="9" t="s">
        <v>0</v>
      </c>
      <c r="J333" s="9" t="s">
        <v>0</v>
      </c>
      <c r="K333" s="9" t="s">
        <v>0</v>
      </c>
      <c r="L333" s="9" t="s">
        <v>0</v>
      </c>
      <c r="M333" s="9" t="s">
        <v>0</v>
      </c>
      <c r="N333" s="9" t="s">
        <v>0</v>
      </c>
      <c r="O333" s="9" t="s">
        <v>0</v>
      </c>
      <c r="P333" s="9" t="s">
        <v>0</v>
      </c>
      <c r="Q333" s="9" t="s">
        <v>0</v>
      </c>
      <c r="R333" s="9" t="s">
        <v>0</v>
      </c>
      <c r="S333" s="9" t="s">
        <v>0</v>
      </c>
      <c r="T333" s="9" t="s">
        <v>0</v>
      </c>
      <c r="U333" s="9" t="s">
        <v>0</v>
      </c>
      <c r="V333" s="9" t="s">
        <v>0</v>
      </c>
      <c r="W333" s="9" t="s">
        <v>0</v>
      </c>
      <c r="X333" s="9" t="s">
        <v>0</v>
      </c>
      <c r="Y333" s="9" t="s">
        <v>0</v>
      </c>
      <c r="Z333" s="9">
        <v>40718.843893790581</v>
      </c>
      <c r="AA333" s="9">
        <v>41493.042386120236</v>
      </c>
      <c r="AB333" s="9">
        <v>44067.905696642832</v>
      </c>
      <c r="AC333" s="9">
        <v>46643.011727980258</v>
      </c>
      <c r="AD333" s="9">
        <v>49794.748700832584</v>
      </c>
      <c r="AE333" s="9">
        <v>52816.066497452106</v>
      </c>
      <c r="AF333" s="9">
        <v>54934.948673780491</v>
      </c>
      <c r="AG333" s="9">
        <v>54822.293882690385</v>
      </c>
      <c r="AH333" s="9">
        <v>55485.738701012502</v>
      </c>
      <c r="AI333" s="9">
        <v>57325.905577650643</v>
      </c>
      <c r="AJ333" s="9">
        <v>59918.637171968483</v>
      </c>
      <c r="AK333" s="9">
        <v>63165.45792604141</v>
      </c>
      <c r="AL333" s="9">
        <v>66487.22602136113</v>
      </c>
      <c r="AM333" s="9">
        <v>70975.752609668532</v>
      </c>
      <c r="AN333" s="9">
        <v>76975.253305874532</v>
      </c>
      <c r="AO333" s="9">
        <v>85288.255108309866</v>
      </c>
      <c r="AP333" s="9">
        <v>90089.795391120788</v>
      </c>
      <c r="AQ333" s="9">
        <v>85204.638116045331</v>
      </c>
      <c r="AR333" s="9">
        <v>89500.414555327472</v>
      </c>
      <c r="AS333" s="9">
        <v>92023.520310286622</v>
      </c>
      <c r="AT333" s="9">
        <v>93548.486869018321</v>
      </c>
      <c r="AU333" s="9">
        <v>94942.964069410082</v>
      </c>
      <c r="AV333" s="9">
        <v>97554.213642672461</v>
      </c>
      <c r="AW333" s="9">
        <v>101310.14899850279</v>
      </c>
      <c r="AX333" s="9">
        <v>104678.40275703048</v>
      </c>
      <c r="AY333" s="9">
        <v>108237.64255624614</v>
      </c>
      <c r="AZ333" s="9">
        <v>112625.06047178908</v>
      </c>
      <c r="BA333" s="9">
        <v>117511.73863515878</v>
      </c>
      <c r="BB333" s="9">
        <v>121747.11736077037</v>
      </c>
      <c r="BC333" s="9">
        <v>126251.55378554457</v>
      </c>
      <c r="BD333" s="9">
        <v>130669.77455436763</v>
      </c>
      <c r="BE333" s="9">
        <v>135113.1968226225</v>
      </c>
      <c r="BF333" s="9">
        <v>139482.69779590596</v>
      </c>
      <c r="BG333" s="9" t="s">
        <v>0</v>
      </c>
      <c r="BH333" s="9" t="s">
        <v>0</v>
      </c>
    </row>
    <row r="334" spans="3:60" x14ac:dyDescent="0.2">
      <c r="C334" s="9" t="s">
        <v>355</v>
      </c>
      <c r="D334" s="9" t="s">
        <v>0</v>
      </c>
      <c r="E334" s="9" t="s">
        <v>0</v>
      </c>
      <c r="F334" s="9" t="s">
        <v>0</v>
      </c>
      <c r="G334" s="9" t="s">
        <v>0</v>
      </c>
      <c r="H334" s="9" t="s">
        <v>0</v>
      </c>
      <c r="I334" s="9" t="s">
        <v>0</v>
      </c>
      <c r="J334" s="9" t="s">
        <v>0</v>
      </c>
      <c r="K334" s="9" t="s">
        <v>0</v>
      </c>
      <c r="L334" s="9" t="s">
        <v>0</v>
      </c>
      <c r="M334" s="9" t="s">
        <v>0</v>
      </c>
      <c r="N334" s="9" t="s">
        <v>0</v>
      </c>
      <c r="O334" s="9" t="s">
        <v>0</v>
      </c>
      <c r="P334" s="9" t="s">
        <v>0</v>
      </c>
      <c r="Q334" s="9" t="s">
        <v>0</v>
      </c>
      <c r="R334" s="9" t="s">
        <v>0</v>
      </c>
      <c r="S334" s="9" t="s">
        <v>0</v>
      </c>
      <c r="T334" s="9" t="s">
        <v>0</v>
      </c>
      <c r="U334" s="9" t="s">
        <v>0</v>
      </c>
      <c r="V334" s="9" t="s">
        <v>0</v>
      </c>
      <c r="W334" s="9" t="s">
        <v>0</v>
      </c>
      <c r="X334" s="9" t="s">
        <v>0</v>
      </c>
      <c r="Y334" s="9" t="s">
        <v>0</v>
      </c>
      <c r="Z334" s="9">
        <v>7675.5364910851513</v>
      </c>
      <c r="AA334" s="9">
        <v>7792.120635891124</v>
      </c>
      <c r="AB334" s="9">
        <v>8241.7673224939372</v>
      </c>
      <c r="AC334" s="9">
        <v>8696.6028250910367</v>
      </c>
      <c r="AD334" s="9">
        <v>9266.466684810619</v>
      </c>
      <c r="AE334" s="9">
        <v>9810.7849579271551</v>
      </c>
      <c r="AF334" s="9">
        <v>10190.424622838091</v>
      </c>
      <c r="AG334" s="9">
        <v>10160.536785032718</v>
      </c>
      <c r="AH334" s="9">
        <v>10273.80500694586</v>
      </c>
      <c r="AI334" s="9">
        <v>10656.30372498167</v>
      </c>
      <c r="AJ334" s="9">
        <v>11140.067818372696</v>
      </c>
      <c r="AK334" s="9">
        <v>11742.253761349726</v>
      </c>
      <c r="AL334" s="9">
        <v>12352.801748928188</v>
      </c>
      <c r="AM334" s="9">
        <v>13175.131816685885</v>
      </c>
      <c r="AN334" s="9">
        <v>14278.685884018782</v>
      </c>
      <c r="AO334" s="9">
        <v>15804.15988457666</v>
      </c>
      <c r="AP334" s="9">
        <v>16665.210603145624</v>
      </c>
      <c r="AQ334" s="9">
        <v>15726.912619984148</v>
      </c>
      <c r="AR334" s="9">
        <v>16482.672013902004</v>
      </c>
      <c r="AS334" s="9">
        <v>17047.365541831809</v>
      </c>
      <c r="AT334" s="9">
        <v>17303.785561476383</v>
      </c>
      <c r="AU334" s="9">
        <v>17539.795205990111</v>
      </c>
      <c r="AV334" s="9">
        <v>18003.719834664975</v>
      </c>
      <c r="AW334" s="9">
        <v>18683.832615993269</v>
      </c>
      <c r="AX334" s="9">
        <v>19274.936594476709</v>
      </c>
      <c r="AY334" s="9">
        <v>19902.519396138472</v>
      </c>
      <c r="AZ334" s="9">
        <v>20676.247940126315</v>
      </c>
      <c r="BA334" s="9">
        <v>21541.892023718483</v>
      </c>
      <c r="BB334" s="9">
        <v>22289.422987289108</v>
      </c>
      <c r="BC334" s="9">
        <v>23076.077153844613</v>
      </c>
      <c r="BD334" s="9">
        <v>23844.41539368654</v>
      </c>
      <c r="BE334" s="9">
        <v>24614.825682923019</v>
      </c>
      <c r="BF334" s="9">
        <v>25390.542498000406</v>
      </c>
      <c r="BG334" s="9" t="s">
        <v>0</v>
      </c>
      <c r="BH334" s="9" t="s">
        <v>0</v>
      </c>
    </row>
    <row r="335" spans="3:60" x14ac:dyDescent="0.2">
      <c r="C335" s="9" t="s">
        <v>356</v>
      </c>
      <c r="D335" s="9" t="s">
        <v>0</v>
      </c>
      <c r="E335" s="9" t="s">
        <v>0</v>
      </c>
      <c r="F335" s="9" t="s">
        <v>0</v>
      </c>
      <c r="G335" s="9" t="s">
        <v>0</v>
      </c>
      <c r="H335" s="9" t="s">
        <v>0</v>
      </c>
      <c r="I335" s="9" t="s">
        <v>0</v>
      </c>
      <c r="J335" s="9" t="s">
        <v>0</v>
      </c>
      <c r="K335" s="9" t="s">
        <v>0</v>
      </c>
      <c r="L335" s="9" t="s">
        <v>0</v>
      </c>
      <c r="M335" s="9" t="s">
        <v>0</v>
      </c>
      <c r="N335" s="9" t="s">
        <v>0</v>
      </c>
      <c r="O335" s="9" t="s">
        <v>0</v>
      </c>
      <c r="P335" s="9" t="s">
        <v>0</v>
      </c>
      <c r="Q335" s="9" t="s">
        <v>0</v>
      </c>
      <c r="R335" s="9" t="s">
        <v>0</v>
      </c>
      <c r="S335" s="9" t="s">
        <v>0</v>
      </c>
      <c r="T335" s="9" t="s">
        <v>0</v>
      </c>
      <c r="U335" s="9" t="s">
        <v>0</v>
      </c>
      <c r="V335" s="9" t="s">
        <v>0</v>
      </c>
      <c r="W335" s="9" t="s">
        <v>0</v>
      </c>
      <c r="X335" s="9" t="s">
        <v>0</v>
      </c>
      <c r="Y335" s="9" t="s">
        <v>0</v>
      </c>
      <c r="Z335" s="9" t="s">
        <v>0</v>
      </c>
      <c r="AA335" s="9">
        <v>151.06355084452886</v>
      </c>
      <c r="AB335" s="9">
        <v>168.10716258076224</v>
      </c>
      <c r="AC335" s="9">
        <v>189.63621443762878</v>
      </c>
      <c r="AD335" s="9">
        <v>187.93965606201178</v>
      </c>
      <c r="AE335" s="9">
        <v>185.41761372266984</v>
      </c>
      <c r="AF335" s="9">
        <v>177.72411112941262</v>
      </c>
      <c r="AG335" s="9">
        <v>159.86650510381688</v>
      </c>
      <c r="AH335" s="9">
        <v>179.61022445408719</v>
      </c>
      <c r="AI335" s="9">
        <v>208.94273752530691</v>
      </c>
      <c r="AJ335" s="9">
        <v>202.24857893731405</v>
      </c>
      <c r="AK335" s="9">
        <v>205.6650244669118</v>
      </c>
      <c r="AL335" s="9">
        <v>204.07145985306138</v>
      </c>
      <c r="AM335" s="9">
        <v>221.52910997148442</v>
      </c>
      <c r="AN335" s="9">
        <v>227.951179356419</v>
      </c>
      <c r="AO335" s="9">
        <v>234.04950449543341</v>
      </c>
      <c r="AP335" s="9">
        <v>243.4803273022896</v>
      </c>
      <c r="AQ335" s="9">
        <v>238.7184093216417</v>
      </c>
      <c r="AR335" s="9">
        <v>209.5409108408397</v>
      </c>
      <c r="AS335" s="9">
        <v>184.9928479443858</v>
      </c>
      <c r="AT335" s="9">
        <v>188.98783732400014</v>
      </c>
      <c r="AU335" s="9">
        <v>172.460382370063</v>
      </c>
      <c r="AV335" s="9">
        <v>177.83281444198494</v>
      </c>
      <c r="AW335" s="9">
        <v>210.63782295431579</v>
      </c>
      <c r="AX335" s="9">
        <v>215.44952585028631</v>
      </c>
      <c r="AY335" s="9">
        <v>218.88836287171574</v>
      </c>
      <c r="AZ335" s="9">
        <v>250.9341812655382</v>
      </c>
      <c r="BA335" s="9">
        <v>369.70355004976562</v>
      </c>
      <c r="BB335" s="9">
        <v>400.20375102155862</v>
      </c>
      <c r="BC335" s="9">
        <v>437.81844476351057</v>
      </c>
      <c r="BD335" s="9" t="s">
        <v>0</v>
      </c>
      <c r="BE335" s="9" t="s">
        <v>0</v>
      </c>
      <c r="BF335" s="9" t="s">
        <v>0</v>
      </c>
      <c r="BG335" s="9" t="s">
        <v>0</v>
      </c>
      <c r="BH335" s="9" t="s">
        <v>0</v>
      </c>
    </row>
    <row r="336" spans="3:60" x14ac:dyDescent="0.2">
      <c r="C336" s="9" t="s">
        <v>357</v>
      </c>
      <c r="D336" s="9" t="s">
        <v>0</v>
      </c>
      <c r="E336" s="9" t="s">
        <v>0</v>
      </c>
      <c r="F336" s="9" t="s">
        <v>0</v>
      </c>
      <c r="G336" s="9" t="s">
        <v>0</v>
      </c>
      <c r="H336" s="9" t="s">
        <v>0</v>
      </c>
      <c r="I336" s="9" t="s">
        <v>0</v>
      </c>
      <c r="J336" s="9" t="s">
        <v>0</v>
      </c>
      <c r="K336" s="9" t="s">
        <v>0</v>
      </c>
      <c r="L336" s="9" t="s">
        <v>0</v>
      </c>
      <c r="M336" s="9" t="s">
        <v>0</v>
      </c>
      <c r="N336" s="9" t="s">
        <v>0</v>
      </c>
      <c r="O336" s="9" t="s">
        <v>0</v>
      </c>
      <c r="P336" s="9" t="s">
        <v>0</v>
      </c>
      <c r="Q336" s="9" t="s">
        <v>0</v>
      </c>
      <c r="R336" s="9" t="s">
        <v>0</v>
      </c>
      <c r="S336" s="9" t="s">
        <v>0</v>
      </c>
      <c r="T336" s="9" t="s">
        <v>0</v>
      </c>
      <c r="U336" s="9" t="s">
        <v>0</v>
      </c>
      <c r="V336" s="9" t="s">
        <v>0</v>
      </c>
      <c r="W336" s="9" t="s">
        <v>0</v>
      </c>
      <c r="X336" s="9" t="s">
        <v>0</v>
      </c>
      <c r="Y336" s="9" t="s">
        <v>0</v>
      </c>
      <c r="Z336" s="9" t="s">
        <v>0</v>
      </c>
      <c r="AA336" s="9">
        <v>47000</v>
      </c>
      <c r="AB336" s="9">
        <v>47000</v>
      </c>
      <c r="AC336" s="9">
        <v>43000</v>
      </c>
      <c r="AD336" s="9">
        <v>40600</v>
      </c>
      <c r="AE336" s="9">
        <v>41200</v>
      </c>
      <c r="AF336" s="9">
        <v>45450</v>
      </c>
      <c r="AG336" s="9">
        <v>44930</v>
      </c>
      <c r="AH336" s="9">
        <v>42042</v>
      </c>
      <c r="AI336" s="9">
        <v>29497</v>
      </c>
      <c r="AJ336" s="9">
        <v>29071</v>
      </c>
      <c r="AK336" s="9">
        <v>18401</v>
      </c>
      <c r="AL336" s="9">
        <v>18170</v>
      </c>
      <c r="AM336" s="9">
        <v>15072</v>
      </c>
      <c r="AN336" s="9">
        <v>14516</v>
      </c>
      <c r="AO336" s="9">
        <v>14452</v>
      </c>
      <c r="AP336" s="9">
        <v>14776</v>
      </c>
      <c r="AQ336" s="9">
        <v>14518</v>
      </c>
      <c r="AR336" s="9">
        <v>14345</v>
      </c>
      <c r="AS336" s="9">
        <v>12917</v>
      </c>
      <c r="AT336" s="9">
        <v>12743</v>
      </c>
      <c r="AU336" s="9">
        <v>12284</v>
      </c>
      <c r="AV336" s="9">
        <v>12421</v>
      </c>
      <c r="AW336" s="9">
        <v>12442</v>
      </c>
      <c r="AX336" s="9">
        <v>12168</v>
      </c>
      <c r="AY336" s="9">
        <v>12200</v>
      </c>
      <c r="AZ336" s="9">
        <v>12581</v>
      </c>
      <c r="BA336" s="9">
        <v>13281</v>
      </c>
      <c r="BB336" s="9">
        <v>13799</v>
      </c>
      <c r="BC336" s="9">
        <v>14561</v>
      </c>
      <c r="BD336" s="9">
        <v>15361</v>
      </c>
      <c r="BE336" s="9">
        <v>15761</v>
      </c>
      <c r="BF336" s="9" t="s">
        <v>0</v>
      </c>
      <c r="BG336" s="9" t="s">
        <v>0</v>
      </c>
      <c r="BH336" s="9" t="s">
        <v>0</v>
      </c>
    </row>
    <row r="337" spans="3:60" x14ac:dyDescent="0.2">
      <c r="C337" s="9" t="s">
        <v>358</v>
      </c>
      <c r="D337" s="9" t="s">
        <v>0</v>
      </c>
      <c r="E337" s="9" t="s">
        <v>0</v>
      </c>
      <c r="F337" s="9" t="s">
        <v>0</v>
      </c>
      <c r="G337" s="9" t="s">
        <v>0</v>
      </c>
      <c r="H337" s="9" t="s">
        <v>0</v>
      </c>
      <c r="I337" s="9" t="s">
        <v>0</v>
      </c>
      <c r="J337" s="9" t="s">
        <v>0</v>
      </c>
      <c r="K337" s="9" t="s">
        <v>0</v>
      </c>
      <c r="L337" s="9" t="s">
        <v>0</v>
      </c>
      <c r="M337" s="9" t="s">
        <v>0</v>
      </c>
      <c r="N337" s="9" t="s">
        <v>0</v>
      </c>
      <c r="O337" s="9" t="s">
        <v>0</v>
      </c>
      <c r="P337" s="9" t="s">
        <v>0</v>
      </c>
      <c r="Q337" s="9" t="s">
        <v>0</v>
      </c>
      <c r="R337" s="9" t="s">
        <v>0</v>
      </c>
      <c r="S337" s="9" t="s">
        <v>0</v>
      </c>
      <c r="T337" s="9" t="s">
        <v>0</v>
      </c>
      <c r="U337" s="9" t="s">
        <v>0</v>
      </c>
      <c r="V337" s="9" t="s">
        <v>0</v>
      </c>
      <c r="W337" s="9" t="s">
        <v>0</v>
      </c>
      <c r="X337" s="9" t="s">
        <v>0</v>
      </c>
      <c r="Y337" s="9" t="s">
        <v>0</v>
      </c>
      <c r="Z337" s="9" t="s">
        <v>0</v>
      </c>
      <c r="AA337" s="9">
        <v>1.0230179028132993</v>
      </c>
      <c r="AB337" s="9">
        <v>1.875</v>
      </c>
      <c r="AC337" s="9">
        <v>1.4846891432106404</v>
      </c>
      <c r="AD337" s="9">
        <v>5.7678337934040398</v>
      </c>
      <c r="AE337" s="9">
        <v>2.3000000000000003</v>
      </c>
      <c r="AF337" s="9">
        <v>5.8000000000000007</v>
      </c>
      <c r="AG337" s="9">
        <v>4.5824215860375377</v>
      </c>
      <c r="AH337" s="9">
        <v>2.2583523346882122</v>
      </c>
      <c r="AI337" s="9">
        <v>10.907107394955164</v>
      </c>
      <c r="AJ337" s="9">
        <v>6.6045220150733845</v>
      </c>
      <c r="AK337" s="9">
        <v>8.6759740250823558</v>
      </c>
      <c r="AL337" s="9">
        <v>10.358113922734843</v>
      </c>
      <c r="AM337" s="9">
        <v>14.763991891130953</v>
      </c>
      <c r="AN337" s="9">
        <v>12.679781983688311</v>
      </c>
      <c r="AO337" s="9">
        <v>16.184532201650995</v>
      </c>
      <c r="AP337" s="9">
        <v>14.622923782000756</v>
      </c>
      <c r="AQ337" s="9">
        <v>13.234379818592195</v>
      </c>
      <c r="AR337" s="9">
        <v>9.8076288482329304</v>
      </c>
      <c r="AS337" s="9">
        <v>7.1450561221448643</v>
      </c>
      <c r="AT337" s="9">
        <v>9.5551724718350979</v>
      </c>
      <c r="AU337" s="9">
        <v>7.3858800217374405</v>
      </c>
      <c r="AV337" s="9">
        <v>11.123478605480797</v>
      </c>
      <c r="AW337" s="9">
        <v>18.279322720218754</v>
      </c>
      <c r="AX337" s="9">
        <v>15.319957031336747</v>
      </c>
      <c r="AY337" s="9">
        <v>17.738436315939168</v>
      </c>
      <c r="AZ337" s="9">
        <v>22.26568490765127</v>
      </c>
      <c r="BA337" s="9">
        <v>41.683401989252772</v>
      </c>
      <c r="BB337" s="9">
        <v>37.132125356549146</v>
      </c>
      <c r="BC337" s="9">
        <v>30.796148112480331</v>
      </c>
      <c r="BD337" s="9" t="s">
        <v>0</v>
      </c>
      <c r="BE337" s="9" t="s">
        <v>0</v>
      </c>
      <c r="BF337" s="9" t="s">
        <v>0</v>
      </c>
      <c r="BG337" s="9" t="s">
        <v>0</v>
      </c>
      <c r="BH337" s="9" t="s">
        <v>0</v>
      </c>
    </row>
    <row r="338" spans="3:60" x14ac:dyDescent="0.2">
      <c r="C338" s="9" t="s">
        <v>359</v>
      </c>
      <c r="D338" s="9" t="s">
        <v>0</v>
      </c>
      <c r="E338" s="9" t="s">
        <v>0</v>
      </c>
      <c r="F338" s="9" t="s">
        <v>0</v>
      </c>
      <c r="G338" s="9" t="s">
        <v>0</v>
      </c>
      <c r="H338" s="9" t="s">
        <v>0</v>
      </c>
      <c r="I338" s="9" t="s">
        <v>0</v>
      </c>
      <c r="J338" s="9" t="s">
        <v>0</v>
      </c>
      <c r="K338" s="9" t="s">
        <v>0</v>
      </c>
      <c r="L338" s="9" t="s">
        <v>0</v>
      </c>
      <c r="M338" s="9" t="s">
        <v>0</v>
      </c>
      <c r="N338" s="9" t="s">
        <v>0</v>
      </c>
      <c r="O338" s="9" t="s">
        <v>0</v>
      </c>
      <c r="P338" s="9" t="s">
        <v>0</v>
      </c>
      <c r="Q338" s="9" t="s">
        <v>0</v>
      </c>
      <c r="R338" s="9" t="s">
        <v>0</v>
      </c>
      <c r="S338" s="9" t="s">
        <v>0</v>
      </c>
      <c r="T338" s="9" t="s">
        <v>0</v>
      </c>
      <c r="U338" s="9" t="s">
        <v>0</v>
      </c>
      <c r="V338" s="9" t="s">
        <v>0</v>
      </c>
      <c r="W338" s="9" t="s">
        <v>0</v>
      </c>
      <c r="X338" s="9" t="s">
        <v>0</v>
      </c>
      <c r="Y338" s="9" t="s">
        <v>0</v>
      </c>
      <c r="Z338" s="9" t="s">
        <v>0</v>
      </c>
      <c r="AA338" s="9">
        <v>39.37401047375473</v>
      </c>
      <c r="AB338" s="9">
        <v>36.855769230769234</v>
      </c>
      <c r="AC338" s="9">
        <v>29.918032786885256</v>
      </c>
      <c r="AD338" s="9">
        <v>40.803428737469133</v>
      </c>
      <c r="AE338" s="9">
        <v>43.904719908095124</v>
      </c>
      <c r="AF338" s="9">
        <v>47.730000000000004</v>
      </c>
      <c r="AG338" s="9">
        <v>50.344782736254331</v>
      </c>
      <c r="AH338" s="9">
        <v>42.095406328577731</v>
      </c>
      <c r="AI338" s="9">
        <v>47.356449332068884</v>
      </c>
      <c r="AJ338" s="9">
        <v>53.545707662350885</v>
      </c>
      <c r="AK338" s="9">
        <v>53.311472438382353</v>
      </c>
      <c r="AL338" s="9">
        <v>50.645454075936719</v>
      </c>
      <c r="AM338" s="9">
        <v>46.650314224549255</v>
      </c>
      <c r="AN338" s="9">
        <v>49.088845970093885</v>
      </c>
      <c r="AO338" s="9">
        <v>51.519807524480228</v>
      </c>
      <c r="AP338" s="9">
        <v>51.657590883880403</v>
      </c>
      <c r="AQ338" s="9">
        <v>55.818052052223329</v>
      </c>
      <c r="AR338" s="9">
        <v>62.392448139792265</v>
      </c>
      <c r="AS338" s="9">
        <v>69.467657341431959</v>
      </c>
      <c r="AT338" s="9">
        <v>66.528726446512096</v>
      </c>
      <c r="AU338" s="9">
        <v>70.138796359637766</v>
      </c>
      <c r="AV338" s="9">
        <v>69.144879494001486</v>
      </c>
      <c r="AW338" s="9">
        <v>56.242535311474526</v>
      </c>
      <c r="AX338" s="9">
        <v>58.718358296818117</v>
      </c>
      <c r="AY338" s="9">
        <v>58.211853432908363</v>
      </c>
      <c r="AZ338" s="9">
        <v>54.744640281922521</v>
      </c>
      <c r="BA338" s="9">
        <v>40.61315911824542</v>
      </c>
      <c r="BB338" s="9">
        <v>37.555579594091284</v>
      </c>
      <c r="BC338" s="9">
        <v>33.825623957696088</v>
      </c>
      <c r="BD338" s="9" t="s">
        <v>0</v>
      </c>
      <c r="BE338" s="9" t="s">
        <v>0</v>
      </c>
      <c r="BF338" s="9" t="s">
        <v>0</v>
      </c>
      <c r="BG338" s="9" t="s">
        <v>0</v>
      </c>
      <c r="BH338" s="9" t="s">
        <v>0</v>
      </c>
    </row>
    <row r="339" spans="3:60" x14ac:dyDescent="0.2">
      <c r="C339" s="9" t="s">
        <v>360</v>
      </c>
      <c r="D339" s="9" t="s">
        <v>0</v>
      </c>
      <c r="E339" s="9" t="s">
        <v>0</v>
      </c>
      <c r="F339" s="9" t="s">
        <v>0</v>
      </c>
      <c r="G339" s="9" t="s">
        <v>0</v>
      </c>
      <c r="H339" s="9" t="s">
        <v>0</v>
      </c>
      <c r="I339" s="9" t="s">
        <v>0</v>
      </c>
      <c r="J339" s="9" t="s">
        <v>0</v>
      </c>
      <c r="K339" s="9" t="s">
        <v>0</v>
      </c>
      <c r="L339" s="9" t="s">
        <v>0</v>
      </c>
      <c r="M339" s="9" t="s">
        <v>0</v>
      </c>
      <c r="N339" s="9" t="s">
        <v>0</v>
      </c>
      <c r="O339" s="9" t="s">
        <v>0</v>
      </c>
      <c r="P339" s="9" t="s">
        <v>0</v>
      </c>
      <c r="Q339" s="9" t="s">
        <v>0</v>
      </c>
      <c r="R339" s="9" t="s">
        <v>0</v>
      </c>
      <c r="S339" s="9" t="s">
        <v>0</v>
      </c>
      <c r="T339" s="9" t="s">
        <v>0</v>
      </c>
      <c r="U339" s="9" t="s">
        <v>0</v>
      </c>
      <c r="V339" s="9" t="s">
        <v>0</v>
      </c>
      <c r="W339" s="9" t="s">
        <v>0</v>
      </c>
      <c r="X339" s="9" t="s">
        <v>0</v>
      </c>
      <c r="Y339" s="9" t="s">
        <v>0</v>
      </c>
      <c r="Z339" s="9" t="s">
        <v>0</v>
      </c>
      <c r="AA339" s="9" t="s">
        <v>0</v>
      </c>
      <c r="AB339" s="9" t="s">
        <v>0</v>
      </c>
      <c r="AC339" s="9" t="s">
        <v>0</v>
      </c>
      <c r="AD339" s="9" t="s">
        <v>0</v>
      </c>
      <c r="AE339" s="9" t="s">
        <v>0</v>
      </c>
      <c r="AF339" s="9" t="s">
        <v>0</v>
      </c>
      <c r="AG339" s="9">
        <v>4.0597234200259988</v>
      </c>
      <c r="AH339" s="9">
        <v>3.9038546463945489</v>
      </c>
      <c r="AI339" s="9">
        <v>5.5381984362803491</v>
      </c>
      <c r="AJ339" s="9">
        <v>4.0970476296471743</v>
      </c>
      <c r="AK339" s="9">
        <v>5.1237159127266949</v>
      </c>
      <c r="AL339" s="9">
        <v>7.9348341751206792</v>
      </c>
      <c r="AM339" s="9">
        <v>6.7505512488120401</v>
      </c>
      <c r="AN339" s="9">
        <v>5.2116776400262639</v>
      </c>
      <c r="AO339" s="9">
        <v>2.4626013936280762</v>
      </c>
      <c r="AP339" s="9">
        <v>2.0300097922919531</v>
      </c>
      <c r="AQ339" s="9">
        <v>4.4922238075300305</v>
      </c>
      <c r="AR339" s="9">
        <v>4.2180358495248651</v>
      </c>
      <c r="AS339" s="9">
        <v>1.0093969806911869</v>
      </c>
      <c r="AT339" s="9">
        <v>0.36917742339720766</v>
      </c>
      <c r="AU339" s="9">
        <v>0.28823772189303315</v>
      </c>
      <c r="AV339" s="9">
        <v>0.57086071933812776</v>
      </c>
      <c r="AW339" s="9">
        <v>1.9908602606546211</v>
      </c>
      <c r="AX339" s="9">
        <v>3.7462184157517737</v>
      </c>
      <c r="AY339" s="9">
        <v>2.9713935827470515</v>
      </c>
      <c r="AZ339" s="9">
        <v>2.0035108990208119</v>
      </c>
      <c r="BA339" s="9">
        <v>1.9023006137856677</v>
      </c>
      <c r="BB339" s="9">
        <v>2.1734465250934933</v>
      </c>
      <c r="BC339" s="9">
        <v>1.9089777829044214</v>
      </c>
      <c r="BD339" s="9" t="s">
        <v>0</v>
      </c>
      <c r="BE339" s="9" t="s">
        <v>0</v>
      </c>
      <c r="BF339" s="9" t="s">
        <v>0</v>
      </c>
      <c r="BG339" s="9" t="s">
        <v>0</v>
      </c>
      <c r="BH339" s="9" t="s">
        <v>0</v>
      </c>
    </row>
    <row r="340" spans="3:60" x14ac:dyDescent="0.2">
      <c r="C340" s="9" t="s">
        <v>361</v>
      </c>
      <c r="D340" s="9" t="s">
        <v>0</v>
      </c>
      <c r="E340" s="9" t="s">
        <v>0</v>
      </c>
      <c r="F340" s="9" t="s">
        <v>0</v>
      </c>
      <c r="G340" s="9" t="s">
        <v>0</v>
      </c>
      <c r="H340" s="9" t="s">
        <v>0</v>
      </c>
      <c r="I340" s="9" t="s">
        <v>0</v>
      </c>
      <c r="J340" s="9" t="s">
        <v>0</v>
      </c>
      <c r="K340" s="9" t="s">
        <v>0</v>
      </c>
      <c r="L340" s="9" t="s">
        <v>0</v>
      </c>
      <c r="M340" s="9" t="s">
        <v>0</v>
      </c>
      <c r="N340" s="9" t="s">
        <v>0</v>
      </c>
      <c r="O340" s="9" t="s">
        <v>0</v>
      </c>
      <c r="P340" s="9" t="s">
        <v>0</v>
      </c>
      <c r="Q340" s="9" t="s">
        <v>0</v>
      </c>
      <c r="R340" s="9" t="s">
        <v>0</v>
      </c>
      <c r="S340" s="9" t="s">
        <v>0</v>
      </c>
      <c r="T340" s="9" t="s">
        <v>0</v>
      </c>
      <c r="U340" s="9" t="s">
        <v>0</v>
      </c>
      <c r="V340" s="9" t="s">
        <v>0</v>
      </c>
      <c r="W340" s="9" t="s">
        <v>0</v>
      </c>
      <c r="X340" s="9" t="s">
        <v>0</v>
      </c>
      <c r="Y340" s="9" t="s">
        <v>0</v>
      </c>
      <c r="Z340" s="9" t="s">
        <v>0</v>
      </c>
      <c r="AA340" s="9">
        <v>0</v>
      </c>
      <c r="AB340" s="9">
        <v>0</v>
      </c>
      <c r="AC340" s="9">
        <v>0</v>
      </c>
      <c r="AD340" s="9">
        <v>2.1792822896992591E-2</v>
      </c>
      <c r="AE340" s="9">
        <v>0</v>
      </c>
      <c r="AF340" s="9">
        <v>0</v>
      </c>
      <c r="AG340" s="9">
        <v>41.013072257682154</v>
      </c>
      <c r="AH340" s="9">
        <v>51.742386690339501</v>
      </c>
      <c r="AI340" s="9">
        <v>36.198244836695601</v>
      </c>
      <c r="AJ340" s="9">
        <v>35.752722692928565</v>
      </c>
      <c r="AK340" s="9">
        <v>32.888837623808598</v>
      </c>
      <c r="AL340" s="9">
        <v>31.06159782620777</v>
      </c>
      <c r="AM340" s="9">
        <v>31.835142635507751</v>
      </c>
      <c r="AN340" s="9">
        <v>33.019694406191533</v>
      </c>
      <c r="AO340" s="9">
        <v>29.833058880240703</v>
      </c>
      <c r="AP340" s="9">
        <v>31.689475541826887</v>
      </c>
      <c r="AQ340" s="9">
        <v>26.455344321654447</v>
      </c>
      <c r="AR340" s="9">
        <v>23.581887162449931</v>
      </c>
      <c r="AS340" s="9">
        <v>22.377889555731993</v>
      </c>
      <c r="AT340" s="9">
        <v>23.546923658255604</v>
      </c>
      <c r="AU340" s="9">
        <v>22.187085896731755</v>
      </c>
      <c r="AV340" s="9">
        <v>19.160781181179591</v>
      </c>
      <c r="AW340" s="9">
        <v>23.487281707652087</v>
      </c>
      <c r="AX340" s="9">
        <v>22.215466256093368</v>
      </c>
      <c r="AY340" s="9">
        <v>21.078316668405421</v>
      </c>
      <c r="AZ340" s="9">
        <v>20.986163911405395</v>
      </c>
      <c r="BA340" s="9">
        <v>15.801138278716145</v>
      </c>
      <c r="BB340" s="9">
        <v>23.138848524266059</v>
      </c>
      <c r="BC340" s="9">
        <v>33.469250146919151</v>
      </c>
      <c r="BD340" s="9" t="s">
        <v>0</v>
      </c>
      <c r="BE340" s="9" t="s">
        <v>0</v>
      </c>
      <c r="BF340" s="9" t="s">
        <v>0</v>
      </c>
      <c r="BG340" s="9" t="s">
        <v>0</v>
      </c>
      <c r="BH340" s="9" t="s">
        <v>0</v>
      </c>
    </row>
    <row r="341" spans="3:60" x14ac:dyDescent="0.2">
      <c r="C341" s="9" t="s">
        <v>363</v>
      </c>
      <c r="D341" s="9" t="s">
        <v>0</v>
      </c>
      <c r="E341" s="9" t="s">
        <v>0</v>
      </c>
      <c r="F341" s="9" t="s">
        <v>0</v>
      </c>
      <c r="G341" s="9" t="s">
        <v>0</v>
      </c>
      <c r="H341" s="9" t="s">
        <v>0</v>
      </c>
      <c r="I341" s="9" t="s">
        <v>0</v>
      </c>
      <c r="J341" s="9" t="s">
        <v>0</v>
      </c>
      <c r="K341" s="9" t="s">
        <v>0</v>
      </c>
      <c r="L341" s="9" t="s">
        <v>0</v>
      </c>
      <c r="M341" s="9" t="s">
        <v>0</v>
      </c>
      <c r="N341" s="9" t="s">
        <v>0</v>
      </c>
      <c r="O341" s="9" t="s">
        <v>0</v>
      </c>
      <c r="P341" s="9" t="s">
        <v>0</v>
      </c>
      <c r="Q341" s="9" t="s">
        <v>0</v>
      </c>
      <c r="R341" s="9" t="s">
        <v>0</v>
      </c>
      <c r="S341" s="9" t="s">
        <v>0</v>
      </c>
      <c r="T341" s="9" t="s">
        <v>0</v>
      </c>
      <c r="U341" s="9" t="s">
        <v>0</v>
      </c>
      <c r="V341" s="9" t="s">
        <v>0</v>
      </c>
      <c r="W341" s="9" t="s">
        <v>0</v>
      </c>
      <c r="X341" s="9" t="s">
        <v>0</v>
      </c>
      <c r="Y341" s="9" t="s">
        <v>0</v>
      </c>
      <c r="Z341" s="9">
        <v>87.268402603905869</v>
      </c>
      <c r="AA341" s="9">
        <v>103.00033383408447</v>
      </c>
      <c r="AB341" s="9">
        <v>125.45902186613255</v>
      </c>
      <c r="AC341" s="9">
        <v>158.30829577699885</v>
      </c>
      <c r="AD341" s="9">
        <v>162.22667334334835</v>
      </c>
      <c r="AE341" s="9">
        <v>205.72766744283092</v>
      </c>
      <c r="AF341" s="9">
        <v>208.49394925721916</v>
      </c>
      <c r="AG341" s="9">
        <v>208.46995493239859</v>
      </c>
      <c r="AH341" s="9">
        <v>206.63370055082623</v>
      </c>
      <c r="AI341" s="9">
        <v>275.00584209647803</v>
      </c>
      <c r="AJ341" s="9">
        <v>327.79031046569855</v>
      </c>
      <c r="AK341" s="9">
        <v>360.31547320981474</v>
      </c>
      <c r="AL341" s="9">
        <v>395.89759639459186</v>
      </c>
      <c r="AM341" s="9">
        <v>413.47020530796198</v>
      </c>
      <c r="AN341" s="9">
        <v>485.72792522116509</v>
      </c>
      <c r="AO341" s="9">
        <v>506.09500000000003</v>
      </c>
      <c r="AP341" s="9">
        <v>566.20100000000002</v>
      </c>
      <c r="AQ341" s="9">
        <v>575.05795883878795</v>
      </c>
      <c r="AR341" s="9">
        <v>582.95937181243175</v>
      </c>
      <c r="AS341" s="9">
        <v>478.85741500000006</v>
      </c>
      <c r="AT341" s="9">
        <v>422.96923300000003</v>
      </c>
      <c r="AU341" s="9">
        <v>381.65845883346577</v>
      </c>
      <c r="AV341" s="9">
        <v>366.45957585832969</v>
      </c>
      <c r="AW341" s="9">
        <v>361.37584000000004</v>
      </c>
      <c r="AX341" s="9">
        <v>406.16577132600008</v>
      </c>
      <c r="AY341" s="9">
        <v>422.27729596820001</v>
      </c>
      <c r="AZ341" s="9">
        <v>465.87692124964008</v>
      </c>
      <c r="BA341" s="9">
        <v>501.07247642974227</v>
      </c>
      <c r="BB341" s="9">
        <v>534.60834344054058</v>
      </c>
      <c r="BC341" s="9">
        <v>579.28847105329407</v>
      </c>
      <c r="BD341" s="9">
        <v>627.23619560795976</v>
      </c>
      <c r="BE341" s="9">
        <v>678.63960285904977</v>
      </c>
      <c r="BF341" s="9">
        <v>733.71560020023276</v>
      </c>
      <c r="BG341" s="9" t="s">
        <v>0</v>
      </c>
      <c r="BH341" s="9" t="s">
        <v>0</v>
      </c>
    </row>
    <row r="342" spans="3:60" x14ac:dyDescent="0.2">
      <c r="C342" s="9" t="s">
        <v>364</v>
      </c>
      <c r="D342" s="9" t="s">
        <v>0</v>
      </c>
      <c r="E342" s="9" t="s">
        <v>0</v>
      </c>
      <c r="F342" s="9" t="s">
        <v>0</v>
      </c>
      <c r="G342" s="9" t="s">
        <v>0</v>
      </c>
      <c r="H342" s="9" t="s">
        <v>0</v>
      </c>
      <c r="I342" s="9" t="s">
        <v>0</v>
      </c>
      <c r="J342" s="9" t="s">
        <v>0</v>
      </c>
      <c r="K342" s="9" t="s">
        <v>0</v>
      </c>
      <c r="L342" s="9" t="s">
        <v>0</v>
      </c>
      <c r="M342" s="9" t="s">
        <v>0</v>
      </c>
      <c r="N342" s="9" t="s">
        <v>0</v>
      </c>
      <c r="O342" s="9" t="s">
        <v>0</v>
      </c>
      <c r="P342" s="9" t="s">
        <v>0</v>
      </c>
      <c r="Q342" s="9" t="s">
        <v>0</v>
      </c>
      <c r="R342" s="9" t="s">
        <v>0</v>
      </c>
      <c r="S342" s="9" t="s">
        <v>0</v>
      </c>
      <c r="T342" s="9" t="s">
        <v>0</v>
      </c>
      <c r="U342" s="9" t="s">
        <v>0</v>
      </c>
      <c r="V342" s="9" t="s">
        <v>0</v>
      </c>
      <c r="W342" s="9" t="s">
        <v>0</v>
      </c>
      <c r="X342" s="9" t="s">
        <v>0</v>
      </c>
      <c r="Y342" s="9" t="s">
        <v>0</v>
      </c>
      <c r="Z342" s="9">
        <v>387.95437951697835</v>
      </c>
      <c r="AA342" s="9">
        <v>334.03413580026103</v>
      </c>
      <c r="AB342" s="9">
        <v>331.89569550824626</v>
      </c>
      <c r="AC342" s="9">
        <v>340.50529255160205</v>
      </c>
      <c r="AD342" s="9">
        <v>313.26052395909778</v>
      </c>
      <c r="AE342" s="9">
        <v>366.38068582094223</v>
      </c>
      <c r="AF342" s="9">
        <v>345.74663043400591</v>
      </c>
      <c r="AG342" s="9">
        <v>324.3328610696895</v>
      </c>
      <c r="AH342" s="9">
        <v>304.86909383404571</v>
      </c>
      <c r="AI342" s="9">
        <v>373.37136596251293</v>
      </c>
      <c r="AJ342" s="9">
        <v>413.67837082006611</v>
      </c>
      <c r="AK342" s="9">
        <v>430.39025626433909</v>
      </c>
      <c r="AL342" s="9">
        <v>457.71425876370927</v>
      </c>
      <c r="AM342" s="9">
        <v>470.73326002763162</v>
      </c>
      <c r="AN342" s="9">
        <v>541.15638829922329</v>
      </c>
      <c r="AO342" s="9">
        <v>541.28340722788971</v>
      </c>
      <c r="AP342" s="9">
        <v>579.42351222719662</v>
      </c>
      <c r="AQ342" s="9">
        <v>569.38148001093145</v>
      </c>
      <c r="AR342" s="9">
        <v>582.95937181243175</v>
      </c>
      <c r="AS342" s="9">
        <v>473.55625584084095</v>
      </c>
      <c r="AT342" s="9">
        <v>416.37638725338536</v>
      </c>
      <c r="AU342" s="9">
        <v>369.78438186694456</v>
      </c>
      <c r="AV342" s="9">
        <v>352.27453595726007</v>
      </c>
      <c r="AW342" s="9">
        <v>343.87165334252074</v>
      </c>
      <c r="AX342" s="9">
        <v>383.6045109720805</v>
      </c>
      <c r="AY342" s="9">
        <v>392.5810086777185</v>
      </c>
      <c r="AZ342" s="9">
        <v>424.2680361730541</v>
      </c>
      <c r="BA342" s="9">
        <v>446.32489713088154</v>
      </c>
      <c r="BB342" s="9">
        <v>460.96857601576068</v>
      </c>
      <c r="BC342" s="9">
        <v>489.88833371550623</v>
      </c>
      <c r="BD342" s="9">
        <v>519.6879458499584</v>
      </c>
      <c r="BE342" s="9">
        <v>550.99674125763499</v>
      </c>
      <c r="BF342" s="9">
        <v>583.39252642381234</v>
      </c>
      <c r="BG342" s="9" t="s">
        <v>0</v>
      </c>
      <c r="BH342" s="9" t="s">
        <v>0</v>
      </c>
    </row>
    <row r="343" spans="3:60" x14ac:dyDescent="0.2">
      <c r="C343" s="9" t="s">
        <v>365</v>
      </c>
      <c r="D343" s="9" t="s">
        <v>0</v>
      </c>
      <c r="E343" s="9" t="s">
        <v>0</v>
      </c>
      <c r="F343" s="9" t="s">
        <v>0</v>
      </c>
      <c r="G343" s="9" t="s">
        <v>0</v>
      </c>
      <c r="H343" s="9" t="s">
        <v>0</v>
      </c>
      <c r="I343" s="9" t="s">
        <v>0</v>
      </c>
      <c r="J343" s="9" t="s">
        <v>0</v>
      </c>
      <c r="K343" s="9" t="s">
        <v>0</v>
      </c>
      <c r="L343" s="9" t="s">
        <v>0</v>
      </c>
      <c r="M343" s="9" t="s">
        <v>0</v>
      </c>
      <c r="N343" s="9" t="s">
        <v>0</v>
      </c>
      <c r="O343" s="9" t="s">
        <v>0</v>
      </c>
      <c r="P343" s="9" t="s">
        <v>0</v>
      </c>
      <c r="Q343" s="9" t="s">
        <v>0</v>
      </c>
      <c r="R343" s="9" t="s">
        <v>0</v>
      </c>
      <c r="S343" s="9" t="s">
        <v>0</v>
      </c>
      <c r="T343" s="9" t="s">
        <v>0</v>
      </c>
      <c r="U343" s="9" t="s">
        <v>0</v>
      </c>
      <c r="V343" s="9" t="s">
        <v>0</v>
      </c>
      <c r="W343" s="9" t="s">
        <v>0</v>
      </c>
      <c r="X343" s="9" t="s">
        <v>0</v>
      </c>
      <c r="Y343" s="9" t="s">
        <v>0</v>
      </c>
      <c r="Z343" s="9">
        <v>257.26411612744494</v>
      </c>
      <c r="AA343" s="9">
        <v>217.9706817379018</v>
      </c>
      <c r="AB343" s="9">
        <v>233.4057914758171</v>
      </c>
      <c r="AC343" s="9">
        <v>320.08943638204528</v>
      </c>
      <c r="AD343" s="9">
        <v>287.20449172576826</v>
      </c>
      <c r="AE343" s="9">
        <v>308.72677203331455</v>
      </c>
      <c r="AF343" s="9">
        <v>300.74935291639071</v>
      </c>
      <c r="AG343" s="9">
        <v>222.10024709672459</v>
      </c>
      <c r="AH343" s="9">
        <v>190.37562239803412</v>
      </c>
      <c r="AI343" s="9">
        <v>246.08803688242435</v>
      </c>
      <c r="AJ343" s="9">
        <v>308.4940101319454</v>
      </c>
      <c r="AK343" s="9">
        <v>406.66283670960888</v>
      </c>
      <c r="AL343" s="9">
        <v>491.57231631994222</v>
      </c>
      <c r="AM343" s="9">
        <v>514.18967978406454</v>
      </c>
      <c r="AN343" s="9">
        <v>609.33829091648283</v>
      </c>
      <c r="AO343" s="9">
        <v>692.67354647979857</v>
      </c>
      <c r="AP343" s="9">
        <v>829.39194632838712</v>
      </c>
      <c r="AQ343" s="9">
        <v>798.85803825628659</v>
      </c>
      <c r="AR343" s="9">
        <v>772.08048713652306</v>
      </c>
      <c r="AS343" s="9">
        <v>665.68070480294716</v>
      </c>
      <c r="AT343" s="9">
        <v>543.45269561865609</v>
      </c>
      <c r="AU343" s="9">
        <v>506.74341896406793</v>
      </c>
      <c r="AV343" s="9">
        <v>486.19428398835117</v>
      </c>
      <c r="AW343" s="9">
        <v>400.78993873935696</v>
      </c>
      <c r="AX343" s="9">
        <v>449.28096129059139</v>
      </c>
      <c r="AY343" s="9">
        <v>475.8604047404404</v>
      </c>
      <c r="AZ343" s="9">
        <v>557.9794423516895</v>
      </c>
      <c r="BA343" s="9">
        <v>586.38559746628437</v>
      </c>
      <c r="BB343" s="9">
        <v>634.04740908661233</v>
      </c>
      <c r="BC343" s="9">
        <v>691.04272528124216</v>
      </c>
      <c r="BD343" s="9">
        <v>754.66736363967107</v>
      </c>
      <c r="BE343" s="9">
        <v>820.10170922343195</v>
      </c>
      <c r="BF343" s="9">
        <v>890.55414756067273</v>
      </c>
      <c r="BG343" s="9" t="s">
        <v>0</v>
      </c>
      <c r="BH343" s="9" t="s">
        <v>0</v>
      </c>
    </row>
    <row r="344" spans="3:60" x14ac:dyDescent="0.2">
      <c r="C344" s="9" t="s">
        <v>366</v>
      </c>
      <c r="D344" s="9" t="s">
        <v>0</v>
      </c>
      <c r="E344" s="9" t="s">
        <v>0</v>
      </c>
      <c r="F344" s="9" t="s">
        <v>0</v>
      </c>
      <c r="G344" s="9" t="s">
        <v>0</v>
      </c>
      <c r="H344" s="9" t="s">
        <v>0</v>
      </c>
      <c r="I344" s="9" t="s">
        <v>0</v>
      </c>
      <c r="J344" s="9" t="s">
        <v>0</v>
      </c>
      <c r="K344" s="9" t="s">
        <v>0</v>
      </c>
      <c r="L344" s="9" t="s">
        <v>0</v>
      </c>
      <c r="M344" s="9" t="s">
        <v>0</v>
      </c>
      <c r="N344" s="9" t="s">
        <v>0</v>
      </c>
      <c r="O344" s="9" t="s">
        <v>0</v>
      </c>
      <c r="P344" s="9" t="s">
        <v>0</v>
      </c>
      <c r="Q344" s="9" t="s">
        <v>0</v>
      </c>
      <c r="R344" s="9" t="s">
        <v>0</v>
      </c>
      <c r="S344" s="9" t="s">
        <v>0</v>
      </c>
      <c r="T344" s="9" t="s">
        <v>0</v>
      </c>
      <c r="U344" s="9" t="s">
        <v>0</v>
      </c>
      <c r="V344" s="9" t="s">
        <v>0</v>
      </c>
      <c r="W344" s="9" t="s">
        <v>0</v>
      </c>
      <c r="X344" s="9" t="s">
        <v>0</v>
      </c>
      <c r="Y344" s="9" t="s">
        <v>0</v>
      </c>
      <c r="Z344" s="9">
        <v>513.81283294745822</v>
      </c>
      <c r="AA344" s="9">
        <v>442.40002092611223</v>
      </c>
      <c r="AB344" s="9">
        <v>439.56783724024405</v>
      </c>
      <c r="AC344" s="9">
        <v>450.97052188808959</v>
      </c>
      <c r="AD344" s="9">
        <v>414.88712530176514</v>
      </c>
      <c r="AE344" s="9">
        <v>485.24029643194785</v>
      </c>
      <c r="AF344" s="9">
        <v>457.91223155288515</v>
      </c>
      <c r="AG344" s="9">
        <v>429.5515013173823</v>
      </c>
      <c r="AH344" s="9">
        <v>403.77338432427746</v>
      </c>
      <c r="AI344" s="9">
        <v>494.49886227734976</v>
      </c>
      <c r="AJ344" s="9">
        <v>547.88208836509648</v>
      </c>
      <c r="AK344" s="9">
        <v>570.0155701799074</v>
      </c>
      <c r="AL344" s="9">
        <v>606.20390538866206</v>
      </c>
      <c r="AM344" s="9">
        <v>623.44647378005641</v>
      </c>
      <c r="AN344" s="9">
        <v>716.71596357754231</v>
      </c>
      <c r="AO344" s="9">
        <v>716.88418942836859</v>
      </c>
      <c r="AP344" s="9">
        <v>767.39753953671493</v>
      </c>
      <c r="AQ344" s="9">
        <v>754.09771539756503</v>
      </c>
      <c r="AR344" s="9">
        <v>772.08048713652306</v>
      </c>
      <c r="AS344" s="9">
        <v>627.18529347836693</v>
      </c>
      <c r="AT344" s="9">
        <v>551.45538342280031</v>
      </c>
      <c r="AU344" s="9">
        <v>489.74820457843128</v>
      </c>
      <c r="AV344" s="9">
        <v>466.5578914737568</v>
      </c>
      <c r="AW344" s="9">
        <v>455.42898264024996</v>
      </c>
      <c r="AX344" s="9">
        <v>508.05179918161775</v>
      </c>
      <c r="AY344" s="9">
        <v>519.94041279083308</v>
      </c>
      <c r="AZ344" s="9">
        <v>561.90720637448396</v>
      </c>
      <c r="BA344" s="9">
        <v>591.11965714970074</v>
      </c>
      <c r="BB344" s="9">
        <v>610.51397392988633</v>
      </c>
      <c r="BC344" s="9">
        <v>648.81575222237768</v>
      </c>
      <c r="BD344" s="9">
        <v>688.28282345534524</v>
      </c>
      <c r="BE344" s="9">
        <v>729.7486805610688</v>
      </c>
      <c r="BF344" s="9">
        <v>772.65416386174741</v>
      </c>
      <c r="BG344" s="9" t="s">
        <v>0</v>
      </c>
      <c r="BH344" s="9" t="s">
        <v>0</v>
      </c>
    </row>
    <row r="345" spans="3:60" x14ac:dyDescent="0.2">
      <c r="C345" s="9" t="s">
        <v>368</v>
      </c>
      <c r="D345" s="9" t="s">
        <v>0</v>
      </c>
      <c r="E345" s="9" t="s">
        <v>0</v>
      </c>
      <c r="F345" s="9" t="s">
        <v>0</v>
      </c>
      <c r="G345" s="9" t="s">
        <v>0</v>
      </c>
      <c r="H345" s="9" t="s">
        <v>0</v>
      </c>
      <c r="I345" s="9" t="s">
        <v>0</v>
      </c>
      <c r="J345" s="9" t="s">
        <v>0</v>
      </c>
      <c r="K345" s="9" t="s">
        <v>0</v>
      </c>
      <c r="L345" s="9" t="s">
        <v>0</v>
      </c>
      <c r="M345" s="9" t="s">
        <v>0</v>
      </c>
      <c r="N345" s="9" t="s">
        <v>0</v>
      </c>
      <c r="O345" s="9" t="s">
        <v>0</v>
      </c>
      <c r="P345" s="9" t="s">
        <v>0</v>
      </c>
      <c r="Q345" s="9" t="s">
        <v>0</v>
      </c>
      <c r="R345" s="9" t="s">
        <v>0</v>
      </c>
      <c r="S345" s="9" t="s">
        <v>0</v>
      </c>
      <c r="T345" s="9" t="s">
        <v>0</v>
      </c>
      <c r="U345" s="9" t="s">
        <v>0</v>
      </c>
      <c r="V345" s="9" t="s">
        <v>0</v>
      </c>
      <c r="W345" s="9" t="s">
        <v>0</v>
      </c>
      <c r="X345" s="9" t="s">
        <v>0</v>
      </c>
      <c r="Y345" s="9" t="s">
        <v>0</v>
      </c>
      <c r="Z345" s="9">
        <v>1.9331932409858172</v>
      </c>
      <c r="AA345" s="9">
        <v>1.61848673291574</v>
      </c>
      <c r="AB345" s="9">
        <v>1.5267855457592914</v>
      </c>
      <c r="AC345" s="9">
        <v>1.5045952663374436</v>
      </c>
      <c r="AD345" s="9">
        <v>1.3371891161503116</v>
      </c>
      <c r="AE345" s="9">
        <v>1.4878446956160154</v>
      </c>
      <c r="AF345" s="9">
        <v>1.3593868875773782</v>
      </c>
      <c r="AG345" s="9">
        <v>1.2113049394920086</v>
      </c>
      <c r="AH345" s="9">
        <v>1.0931858530260563</v>
      </c>
      <c r="AI345" s="9">
        <v>1.3004628116060395</v>
      </c>
      <c r="AJ345" s="9">
        <v>1.3876198898467851</v>
      </c>
      <c r="AK345" s="9">
        <v>1.4037807007822145</v>
      </c>
      <c r="AL345" s="9">
        <v>1.4306432588652351</v>
      </c>
      <c r="AM345" s="9">
        <v>1.4147050308160267</v>
      </c>
      <c r="AN345" s="9">
        <v>1.5392871417091774</v>
      </c>
      <c r="AO345" s="9">
        <v>1.4397089454730878</v>
      </c>
      <c r="AP345" s="9">
        <v>1.4919189639152952</v>
      </c>
      <c r="AQ345" s="9">
        <v>1.5900424088585199</v>
      </c>
      <c r="AR345" s="9">
        <v>1.6080559277183286</v>
      </c>
      <c r="AS345" s="9">
        <v>1.2978466821766264</v>
      </c>
      <c r="AT345" s="9">
        <v>1.1724364664816094</v>
      </c>
      <c r="AU345" s="9">
        <v>1.0531646706741133</v>
      </c>
      <c r="AV345" s="9">
        <v>0.97454126692693133</v>
      </c>
      <c r="AW345" s="9">
        <v>0.92986294624404731</v>
      </c>
      <c r="AX345" s="9">
        <v>1.0064264798989695</v>
      </c>
      <c r="AY345" s="9">
        <v>0.98204803532830465</v>
      </c>
      <c r="AZ345" s="9">
        <v>1.016232600188834</v>
      </c>
      <c r="BA345" s="9">
        <v>1.0323071112501827</v>
      </c>
      <c r="BB345" s="9">
        <v>1.0384712194836978</v>
      </c>
      <c r="BC345" s="9">
        <v>1.0753950544248962</v>
      </c>
      <c r="BD345" s="9">
        <v>1.114933708564924</v>
      </c>
      <c r="BE345" s="9">
        <v>1.1580187410385274</v>
      </c>
      <c r="BF345" s="9">
        <v>1.2044616154829688</v>
      </c>
      <c r="BG345" s="9" t="s">
        <v>0</v>
      </c>
      <c r="BH345" s="9" t="s">
        <v>0</v>
      </c>
    </row>
    <row r="346" spans="3:60" x14ac:dyDescent="0.2">
      <c r="C346" s="9" t="s">
        <v>367</v>
      </c>
      <c r="D346" s="9" t="s">
        <v>0</v>
      </c>
      <c r="E346" s="9" t="s">
        <v>0</v>
      </c>
      <c r="F346" s="9" t="s">
        <v>0</v>
      </c>
      <c r="G346" s="9" t="s">
        <v>0</v>
      </c>
      <c r="H346" s="9" t="s">
        <v>0</v>
      </c>
      <c r="I346" s="9" t="s">
        <v>0</v>
      </c>
      <c r="J346" s="9" t="s">
        <v>0</v>
      </c>
      <c r="K346" s="9" t="s">
        <v>0</v>
      </c>
      <c r="L346" s="9" t="s">
        <v>0</v>
      </c>
      <c r="M346" s="9" t="s">
        <v>0</v>
      </c>
      <c r="N346" s="9" t="s">
        <v>0</v>
      </c>
      <c r="O346" s="9" t="s">
        <v>0</v>
      </c>
      <c r="P346" s="9" t="s">
        <v>0</v>
      </c>
      <c r="Q346" s="9" t="s">
        <v>0</v>
      </c>
      <c r="R346" s="9" t="s">
        <v>0</v>
      </c>
      <c r="S346" s="9" t="s">
        <v>0</v>
      </c>
      <c r="T346" s="9" t="s">
        <v>0</v>
      </c>
      <c r="U346" s="9" t="s">
        <v>0</v>
      </c>
      <c r="V346" s="9" t="s">
        <v>0</v>
      </c>
      <c r="W346" s="9" t="s">
        <v>0</v>
      </c>
      <c r="X346" s="9" t="s">
        <v>0</v>
      </c>
      <c r="Y346" s="9" t="s">
        <v>0</v>
      </c>
      <c r="Z346" s="9" t="s">
        <v>0</v>
      </c>
      <c r="AA346" s="9">
        <v>-13.898604208012966</v>
      </c>
      <c r="AB346" s="9">
        <v>-0.64018615549323865</v>
      </c>
      <c r="AC346" s="9">
        <v>2.5940670999578863</v>
      </c>
      <c r="AD346" s="9">
        <v>-8.0012761000992185</v>
      </c>
      <c r="AE346" s="9">
        <v>16.957183493947149</v>
      </c>
      <c r="AF346" s="9">
        <v>-5.6318622093034172</v>
      </c>
      <c r="AG346" s="9">
        <v>-6.1934860615810772</v>
      </c>
      <c r="AH346" s="9">
        <v>-6.0011702703974823</v>
      </c>
      <c r="AI346" s="9">
        <v>22.469405234548368</v>
      </c>
      <c r="AJ346" s="9">
        <v>10.795419395283812</v>
      </c>
      <c r="AK346" s="9">
        <v>4.0398257736182108</v>
      </c>
      <c r="AL346" s="9">
        <v>6.348657317787465</v>
      </c>
      <c r="AM346" s="9">
        <v>2.8443512551011185</v>
      </c>
      <c r="AN346" s="9">
        <v>14.960304327647878</v>
      </c>
      <c r="AO346" s="9">
        <v>2.3471759996329666E-2</v>
      </c>
      <c r="AP346" s="9">
        <v>7.0462357593106928</v>
      </c>
      <c r="AQ346" s="9">
        <v>-1.7331074774072364</v>
      </c>
      <c r="AR346" s="9">
        <v>2.3846739450042564</v>
      </c>
      <c r="AS346" s="9">
        <v>-18.766850875294182</v>
      </c>
      <c r="AT346" s="9">
        <v>-12.074567251978896</v>
      </c>
      <c r="AU346" s="9">
        <v>-11.189876950944221</v>
      </c>
      <c r="AV346" s="9">
        <v>-4.7351502032838333</v>
      </c>
      <c r="AW346" s="9">
        <v>-2.3853221726360618</v>
      </c>
      <c r="AX346" s="9">
        <v>11.5545603260246</v>
      </c>
      <c r="AY346" s="9">
        <v>2.3400396629567499</v>
      </c>
      <c r="AZ346" s="9">
        <v>8.0714621428232149</v>
      </c>
      <c r="BA346" s="9">
        <v>5.1988033689228219</v>
      </c>
      <c r="BB346" s="9">
        <v>3.2809460057042328</v>
      </c>
      <c r="BC346" s="9">
        <v>6.2736939575587902</v>
      </c>
      <c r="BD346" s="9">
        <v>6.0829397402547114</v>
      </c>
      <c r="BE346" s="9">
        <v>6.0245375436735582</v>
      </c>
      <c r="BF346" s="9">
        <v>5.8794876158858589</v>
      </c>
      <c r="BG346" s="9" t="s">
        <v>0</v>
      </c>
      <c r="BH346" s="9" t="s">
        <v>0</v>
      </c>
    </row>
    <row r="347" spans="3:60" x14ac:dyDescent="0.2">
      <c r="C347" s="9" t="s">
        <v>369</v>
      </c>
      <c r="D347" s="9" t="s">
        <v>0</v>
      </c>
      <c r="E347" s="9" t="s">
        <v>0</v>
      </c>
      <c r="F347" s="9" t="s">
        <v>0</v>
      </c>
      <c r="G347" s="9" t="s">
        <v>0</v>
      </c>
      <c r="H347" s="9" t="s">
        <v>0</v>
      </c>
      <c r="I347" s="9" t="s">
        <v>0</v>
      </c>
      <c r="J347" s="9" t="s">
        <v>0</v>
      </c>
      <c r="K347" s="9" t="s">
        <v>0</v>
      </c>
      <c r="L347" s="9" t="s">
        <v>0</v>
      </c>
      <c r="M347" s="9" t="s">
        <v>0</v>
      </c>
      <c r="N347" s="9" t="s">
        <v>0</v>
      </c>
      <c r="O347" s="9" t="s">
        <v>0</v>
      </c>
      <c r="P347" s="9" t="s">
        <v>0</v>
      </c>
      <c r="Q347" s="9" t="s">
        <v>0</v>
      </c>
      <c r="R347" s="9" t="s">
        <v>0</v>
      </c>
      <c r="S347" s="9" t="s">
        <v>0</v>
      </c>
      <c r="T347" s="9" t="s">
        <v>0</v>
      </c>
      <c r="U347" s="9" t="s">
        <v>0</v>
      </c>
      <c r="V347" s="9" t="s">
        <v>0</v>
      </c>
      <c r="W347" s="9" t="s">
        <v>0</v>
      </c>
      <c r="X347" s="9">
        <v>30861.227733262698</v>
      </c>
      <c r="Y347" s="9">
        <v>28114.53546122773</v>
      </c>
      <c r="Z347" s="9">
        <v>26578.451758161707</v>
      </c>
      <c r="AA347" s="9">
        <v>27334.176544599697</v>
      </c>
      <c r="AB347" s="9">
        <v>28790.411231044302</v>
      </c>
      <c r="AC347" s="9">
        <v>29972.87921727038</v>
      </c>
      <c r="AD347" s="9">
        <v>31026.809917224025</v>
      </c>
      <c r="AE347" s="9">
        <v>32613.638900735055</v>
      </c>
      <c r="AF347" s="9">
        <v>33685.2029203364</v>
      </c>
      <c r="AG347" s="9">
        <v>35461.879772200511</v>
      </c>
      <c r="AH347" s="9">
        <v>36935.47471425734</v>
      </c>
      <c r="AI347" s="9">
        <v>38024.836839944379</v>
      </c>
      <c r="AJ347" s="9">
        <v>39483.585697635921</v>
      </c>
      <c r="AK347" s="9">
        <v>40605.742040924444</v>
      </c>
      <c r="AL347" s="9">
        <v>42372.820871465468</v>
      </c>
      <c r="AM347" s="9">
        <v>44069.008040527115</v>
      </c>
      <c r="AN347" s="9">
        <v>46561.550743659354</v>
      </c>
      <c r="AO347" s="9">
        <v>49793.68862591881</v>
      </c>
      <c r="AP347" s="9">
        <v>51436.945175816167</v>
      </c>
      <c r="AQ347" s="9">
        <v>47426.264305675119</v>
      </c>
      <c r="AR347" s="9">
        <v>48013.285721475404</v>
      </c>
      <c r="AS347" s="9">
        <v>48325.068137209455</v>
      </c>
      <c r="AT347" s="9">
        <v>47034.99073836171</v>
      </c>
      <c r="AU347" s="9">
        <v>46502.52882722998</v>
      </c>
      <c r="AV347" s="9">
        <v>47874.616222766701</v>
      </c>
      <c r="AW347" s="9">
        <v>48978.076229388789</v>
      </c>
      <c r="AX347" s="9">
        <v>50480.766288325278</v>
      </c>
      <c r="AY347" s="9">
        <v>52944.499055691689</v>
      </c>
      <c r="AZ347" s="9">
        <v>55293.168736180247</v>
      </c>
      <c r="BA347" s="9">
        <v>57261.996038545265</v>
      </c>
      <c r="BB347" s="9">
        <v>58789.686461741214</v>
      </c>
      <c r="BC347" s="9">
        <v>60332.781850977888</v>
      </c>
      <c r="BD347" s="9">
        <v>61733.071497251774</v>
      </c>
      <c r="BE347" s="9">
        <v>63017.000908518974</v>
      </c>
      <c r="BF347" s="9">
        <v>64149.338918694062</v>
      </c>
      <c r="BG347" s="9" t="s">
        <v>0</v>
      </c>
      <c r="BH347" s="9" t="s">
        <v>0</v>
      </c>
    </row>
    <row r="348" spans="3:60" x14ac:dyDescent="0.2">
      <c r="C348" s="9" t="s">
        <v>370</v>
      </c>
      <c r="D348" s="9" t="s">
        <v>0</v>
      </c>
      <c r="E348" s="9" t="s">
        <v>0</v>
      </c>
      <c r="F348" s="9" t="s">
        <v>0</v>
      </c>
      <c r="G348" s="9" t="s">
        <v>0</v>
      </c>
      <c r="H348" s="9" t="s">
        <v>0</v>
      </c>
      <c r="I348" s="9" t="s">
        <v>0</v>
      </c>
      <c r="J348" s="9" t="s">
        <v>0</v>
      </c>
      <c r="K348" s="9" t="s">
        <v>0</v>
      </c>
      <c r="L348" s="9" t="s">
        <v>0</v>
      </c>
      <c r="M348" s="9" t="s">
        <v>0</v>
      </c>
      <c r="N348" s="9" t="s">
        <v>0</v>
      </c>
      <c r="O348" s="9" t="s">
        <v>0</v>
      </c>
      <c r="P348" s="9" t="s">
        <v>0</v>
      </c>
      <c r="Q348" s="9" t="s">
        <v>0</v>
      </c>
      <c r="R348" s="9" t="s">
        <v>0</v>
      </c>
      <c r="S348" s="9" t="s">
        <v>0</v>
      </c>
      <c r="T348" s="9" t="s">
        <v>0</v>
      </c>
      <c r="U348" s="9" t="s">
        <v>0</v>
      </c>
      <c r="V348" s="9" t="s">
        <v>0</v>
      </c>
      <c r="W348" s="9" t="s">
        <v>0</v>
      </c>
      <c r="X348" s="9">
        <v>15444.815374368081</v>
      </c>
      <c r="Y348" s="9">
        <v>14061.282226689584</v>
      </c>
      <c r="Z348" s="9">
        <v>13312.536129844209</v>
      </c>
      <c r="AA348" s="9">
        <v>13723.726089872755</v>
      </c>
      <c r="AB348" s="9">
        <v>14471.593924050248</v>
      </c>
      <c r="AC348" s="9">
        <v>15071.669901930609</v>
      </c>
      <c r="AD348" s="9">
        <v>15592.45872434444</v>
      </c>
      <c r="AE348" s="9">
        <v>16419.043613465565</v>
      </c>
      <c r="AF348" s="9">
        <v>16992.560809310366</v>
      </c>
      <c r="AG348" s="9">
        <v>17876.544339747499</v>
      </c>
      <c r="AH348" s="9">
        <v>18566.137887934725</v>
      </c>
      <c r="AI348" s="9">
        <v>19089.252661936483</v>
      </c>
      <c r="AJ348" s="9">
        <v>19790.973417761095</v>
      </c>
      <c r="AK348" s="9">
        <v>20340.704731262369</v>
      </c>
      <c r="AL348" s="9">
        <v>21215.36941498419</v>
      </c>
      <c r="AM348" s="9">
        <v>22025.583658881711</v>
      </c>
      <c r="AN348" s="9">
        <v>23189.755581173577</v>
      </c>
      <c r="AO348" s="9">
        <v>24664.260337972333</v>
      </c>
      <c r="AP348" s="9">
        <v>25439.024899388303</v>
      </c>
      <c r="AQ348" s="9">
        <v>23229.266530996894</v>
      </c>
      <c r="AR348" s="9">
        <v>23434.604172877753</v>
      </c>
      <c r="AS348" s="9">
        <v>23540.591637540892</v>
      </c>
      <c r="AT348" s="9">
        <v>22868.376502166848</v>
      </c>
      <c r="AU348" s="9">
        <v>22578.975420470477</v>
      </c>
      <c r="AV348" s="9">
        <v>23219.815803068534</v>
      </c>
      <c r="AW348" s="9">
        <v>23737.738685304503</v>
      </c>
      <c r="AX348" s="9">
        <v>24450.272585560258</v>
      </c>
      <c r="AY348" s="9">
        <v>25630.418434368996</v>
      </c>
      <c r="AZ348" s="9">
        <v>26719.471994348318</v>
      </c>
      <c r="BA348" s="9">
        <v>27621.154452341169</v>
      </c>
      <c r="BB348" s="9">
        <v>28314.041020337729</v>
      </c>
      <c r="BC348" s="9">
        <v>29029.186138361722</v>
      </c>
      <c r="BD348" s="9">
        <v>29688.615512971388</v>
      </c>
      <c r="BE348" s="9">
        <v>30276.885127787355</v>
      </c>
      <c r="BF348" s="9">
        <v>30790.127263296767</v>
      </c>
      <c r="BG348" s="9" t="s">
        <v>0</v>
      </c>
      <c r="BH348" s="9" t="s">
        <v>0</v>
      </c>
    </row>
    <row r="349" spans="3:60" x14ac:dyDescent="0.2">
      <c r="C349" s="9" t="s">
        <v>371</v>
      </c>
      <c r="D349" s="9" t="s">
        <v>0</v>
      </c>
      <c r="E349" s="9" t="s">
        <v>0</v>
      </c>
      <c r="F349" s="9" t="s">
        <v>0</v>
      </c>
      <c r="G349" s="9" t="s">
        <v>0</v>
      </c>
      <c r="H349" s="9" t="s">
        <v>0</v>
      </c>
      <c r="I349" s="9" t="s">
        <v>0</v>
      </c>
      <c r="J349" s="9" t="s">
        <v>0</v>
      </c>
      <c r="K349" s="9" t="s">
        <v>0</v>
      </c>
      <c r="L349" s="9" t="s">
        <v>0</v>
      </c>
      <c r="M349" s="9" t="s">
        <v>0</v>
      </c>
      <c r="N349" s="9" t="s">
        <v>0</v>
      </c>
      <c r="O349" s="9" t="s">
        <v>0</v>
      </c>
      <c r="P349" s="9" t="s">
        <v>0</v>
      </c>
      <c r="Q349" s="9" t="s">
        <v>0</v>
      </c>
      <c r="R349" s="9" t="s">
        <v>0</v>
      </c>
      <c r="S349" s="9" t="s">
        <v>0</v>
      </c>
      <c r="T349" s="9" t="s">
        <v>0</v>
      </c>
      <c r="U349" s="9" t="s">
        <v>0</v>
      </c>
      <c r="V349" s="9" t="s">
        <v>0</v>
      </c>
      <c r="W349" s="9" t="s">
        <v>0</v>
      </c>
      <c r="X349" s="9" t="s">
        <v>0</v>
      </c>
      <c r="Y349" s="9" t="s">
        <v>0</v>
      </c>
      <c r="Z349" s="9">
        <v>257.35704866594318</v>
      </c>
      <c r="AA349" s="9">
        <v>222.1166860262866</v>
      </c>
      <c r="AB349" s="9">
        <v>220.95020427337906</v>
      </c>
      <c r="AC349" s="9">
        <v>226.76763190245316</v>
      </c>
      <c r="AD349" s="9">
        <v>208.50066100216355</v>
      </c>
      <c r="AE349" s="9">
        <v>244.28986947382754</v>
      </c>
      <c r="AF349" s="9">
        <v>230.99464350537755</v>
      </c>
      <c r="AG349" s="9">
        <v>216.53946459784058</v>
      </c>
      <c r="AH349" s="9">
        <v>202.96239284421304</v>
      </c>
      <c r="AI349" s="9">
        <v>248.24863188199993</v>
      </c>
      <c r="AJ349" s="9">
        <v>274.62348353914302</v>
      </c>
      <c r="AK349" s="9">
        <v>285.53888742055591</v>
      </c>
      <c r="AL349" s="9">
        <v>303.51625237882809</v>
      </c>
      <c r="AM349" s="9">
        <v>311.59704008879226</v>
      </c>
      <c r="AN349" s="9">
        <v>356.95692585479105</v>
      </c>
      <c r="AO349" s="9">
        <v>355.0935624205585</v>
      </c>
      <c r="AP349" s="9">
        <v>379.52963670910788</v>
      </c>
      <c r="AQ349" s="9">
        <v>369.35518910962895</v>
      </c>
      <c r="AR349" s="9">
        <v>376.84154153928745</v>
      </c>
      <c r="AS349" s="9">
        <v>305.52078753257285</v>
      </c>
      <c r="AT349" s="9">
        <v>268.11718540371572</v>
      </c>
      <c r="AU349" s="9">
        <v>237.79379212858694</v>
      </c>
      <c r="AV349" s="9">
        <v>226.28668710532384</v>
      </c>
      <c r="AW349" s="9">
        <v>220.72843631088546</v>
      </c>
      <c r="AX349" s="9">
        <v>246.07401770855688</v>
      </c>
      <c r="AY349" s="9">
        <v>251.70302068114435</v>
      </c>
      <c r="AZ349" s="9">
        <v>271.53198500489316</v>
      </c>
      <c r="BA349" s="9">
        <v>285.1351416209144</v>
      </c>
      <c r="BB349" s="9">
        <v>294.03316706901563</v>
      </c>
      <c r="BC349" s="9">
        <v>312.17843207173956</v>
      </c>
      <c r="BD349" s="9">
        <v>331.00838196035323</v>
      </c>
      <c r="BE349" s="9">
        <v>350.61200398248423</v>
      </c>
      <c r="BF349" s="9">
        <v>370.85526424476626</v>
      </c>
      <c r="BG349" s="9" t="s">
        <v>0</v>
      </c>
      <c r="BH349" s="9" t="s">
        <v>0</v>
      </c>
    </row>
    <row r="350" spans="3:60" x14ac:dyDescent="0.2">
      <c r="C350" s="9" t="s">
        <v>372</v>
      </c>
      <c r="D350" s="9" t="s">
        <v>0</v>
      </c>
      <c r="E350" s="9" t="s">
        <v>0</v>
      </c>
      <c r="F350" s="9" t="s">
        <v>0</v>
      </c>
      <c r="G350" s="9" t="s">
        <v>0</v>
      </c>
      <c r="H350" s="9" t="s">
        <v>0</v>
      </c>
      <c r="I350" s="9" t="s">
        <v>0</v>
      </c>
      <c r="J350" s="9" t="s">
        <v>0</v>
      </c>
      <c r="K350" s="9" t="s">
        <v>0</v>
      </c>
      <c r="L350" s="9" t="s">
        <v>0</v>
      </c>
      <c r="M350" s="9" t="s">
        <v>0</v>
      </c>
      <c r="N350" s="9" t="s">
        <v>0</v>
      </c>
      <c r="O350" s="9" t="s">
        <v>0</v>
      </c>
      <c r="P350" s="9" t="s">
        <v>0</v>
      </c>
      <c r="Q350" s="9" t="s">
        <v>0</v>
      </c>
      <c r="R350" s="9" t="s">
        <v>0</v>
      </c>
      <c r="S350" s="9" t="s">
        <v>0</v>
      </c>
      <c r="T350" s="9" t="s">
        <v>0</v>
      </c>
      <c r="U350" s="9" t="s">
        <v>0</v>
      </c>
      <c r="V350" s="9" t="s">
        <v>0</v>
      </c>
      <c r="W350" s="9" t="s">
        <v>0</v>
      </c>
      <c r="X350" s="9" t="s">
        <v>0</v>
      </c>
      <c r="Y350" s="9" t="s">
        <v>0</v>
      </c>
      <c r="Z350" s="9" t="s">
        <v>0</v>
      </c>
      <c r="AA350" s="9">
        <v>15000</v>
      </c>
      <c r="AB350" s="9">
        <v>8100</v>
      </c>
      <c r="AC350" s="9">
        <v>9400</v>
      </c>
      <c r="AD350" s="9">
        <v>9600</v>
      </c>
      <c r="AE350" s="9">
        <v>9550</v>
      </c>
      <c r="AF350" s="9">
        <v>9141</v>
      </c>
      <c r="AG350" s="9">
        <v>9000</v>
      </c>
      <c r="AH350" s="9">
        <v>7591</v>
      </c>
      <c r="AI350" s="9">
        <v>7732</v>
      </c>
      <c r="AJ350" s="9">
        <v>7927</v>
      </c>
      <c r="AK350" s="9">
        <v>5583</v>
      </c>
      <c r="AL350" s="9">
        <v>6315</v>
      </c>
      <c r="AM350" s="9">
        <v>5644</v>
      </c>
      <c r="AN350" s="9">
        <v>6980</v>
      </c>
      <c r="AO350" s="9">
        <v>6428</v>
      </c>
      <c r="AP350" s="9">
        <v>6948</v>
      </c>
      <c r="AQ350" s="9">
        <v>6755</v>
      </c>
      <c r="AR350" s="9">
        <v>7053</v>
      </c>
      <c r="AS350" s="9">
        <v>7171</v>
      </c>
      <c r="AT350" s="9">
        <v>7061</v>
      </c>
      <c r="AU350" s="9">
        <v>6947</v>
      </c>
      <c r="AV350" s="9">
        <v>6764</v>
      </c>
      <c r="AW350" s="9">
        <v>6628</v>
      </c>
      <c r="AX350" s="9">
        <v>6513</v>
      </c>
      <c r="AY350" s="9">
        <v>6342</v>
      </c>
      <c r="AZ350" s="9">
        <v>6814</v>
      </c>
      <c r="BA350" s="9">
        <v>6820</v>
      </c>
      <c r="BB350" s="9">
        <v>6824</v>
      </c>
      <c r="BC350" s="9">
        <v>7093</v>
      </c>
      <c r="BD350" s="9">
        <v>7171</v>
      </c>
      <c r="BE350" s="9">
        <v>7261</v>
      </c>
      <c r="BF350" s="9" t="s">
        <v>0</v>
      </c>
      <c r="BG350" s="9" t="s">
        <v>0</v>
      </c>
      <c r="BH350" s="9" t="s">
        <v>0</v>
      </c>
    </row>
    <row r="351" spans="3:60" x14ac:dyDescent="0.2">
      <c r="C351" s="9" t="s">
        <v>373</v>
      </c>
      <c r="D351" s="9" t="s">
        <v>0</v>
      </c>
      <c r="E351" s="9" t="s">
        <v>0</v>
      </c>
      <c r="F351" s="9" t="s">
        <v>0</v>
      </c>
      <c r="G351" s="9" t="s">
        <v>0</v>
      </c>
      <c r="H351" s="9" t="s">
        <v>0</v>
      </c>
      <c r="I351" s="9" t="s">
        <v>0</v>
      </c>
      <c r="J351" s="9" t="s">
        <v>0</v>
      </c>
      <c r="K351" s="9" t="s">
        <v>0</v>
      </c>
      <c r="L351" s="9" t="s">
        <v>0</v>
      </c>
      <c r="M351" s="9" t="s">
        <v>0</v>
      </c>
      <c r="N351" s="9" t="s">
        <v>0</v>
      </c>
      <c r="O351" s="9" t="s">
        <v>0</v>
      </c>
      <c r="P351" s="9" t="s">
        <v>0</v>
      </c>
      <c r="Q351" s="9" t="s">
        <v>0</v>
      </c>
      <c r="R351" s="9" t="s">
        <v>0</v>
      </c>
      <c r="S351" s="9" t="s">
        <v>0</v>
      </c>
      <c r="T351" s="9" t="s">
        <v>0</v>
      </c>
      <c r="U351" s="9" t="s">
        <v>0</v>
      </c>
      <c r="V351" s="9" t="s">
        <v>0</v>
      </c>
      <c r="W351" s="9" t="s">
        <v>0</v>
      </c>
      <c r="X351" s="9" t="s">
        <v>0</v>
      </c>
      <c r="Y351" s="9" t="s">
        <v>0</v>
      </c>
      <c r="Z351" s="9" t="s">
        <v>0</v>
      </c>
      <c r="AA351" s="9" t="s">
        <v>0</v>
      </c>
      <c r="AB351" s="9" t="s">
        <v>0</v>
      </c>
      <c r="AC351" s="9" t="s">
        <v>0</v>
      </c>
      <c r="AD351" s="9" t="s">
        <v>0</v>
      </c>
      <c r="AE351" s="9">
        <v>25.165910570308206</v>
      </c>
      <c r="AF351" s="9">
        <v>30.28976784954806</v>
      </c>
      <c r="AG351" s="9">
        <v>18.45025636575474</v>
      </c>
      <c r="AH351" s="9">
        <v>10.00137324633414</v>
      </c>
      <c r="AI351" s="9">
        <v>19.269148705872947</v>
      </c>
      <c r="AJ351" s="9">
        <v>24.534729894739733</v>
      </c>
      <c r="AK351" s="9">
        <v>19.33138767285109</v>
      </c>
      <c r="AL351" s="9">
        <v>18.521168848006123</v>
      </c>
      <c r="AM351" s="9">
        <v>9.4556134189172827</v>
      </c>
      <c r="AN351" s="9">
        <v>12.172771579948478</v>
      </c>
      <c r="AO351" s="9">
        <v>10.807959020971078</v>
      </c>
      <c r="AP351" s="9">
        <v>7.4005544230563842</v>
      </c>
      <c r="AQ351" s="9">
        <v>8.4965348707915958</v>
      </c>
      <c r="AR351" s="9">
        <v>18.000488458718571</v>
      </c>
      <c r="AS351" s="9">
        <v>5.7048098545158785</v>
      </c>
      <c r="AT351" s="9">
        <v>1.1981753144288558</v>
      </c>
      <c r="AU351" s="9">
        <v>1.2746555270566498</v>
      </c>
      <c r="AV351" s="9">
        <v>0.6580275585245533</v>
      </c>
      <c r="AW351" s="9">
        <v>1.8548176878675675</v>
      </c>
      <c r="AX351" s="9">
        <v>1.024137388884331</v>
      </c>
      <c r="AY351" s="9">
        <v>4.038814727392861</v>
      </c>
      <c r="AZ351" s="9">
        <v>8.2169489953092576</v>
      </c>
      <c r="BA351" s="9">
        <v>8.0652336540114167</v>
      </c>
      <c r="BB351" s="9">
        <v>17.117332552475933</v>
      </c>
      <c r="BC351" s="9">
        <v>21.204959210848685</v>
      </c>
      <c r="BD351" s="9">
        <v>23.226741858988348</v>
      </c>
      <c r="BE351" s="9">
        <v>25.432428975979921</v>
      </c>
      <c r="BF351" s="9">
        <v>28.72107393416346</v>
      </c>
      <c r="BG351" s="9" t="s">
        <v>0</v>
      </c>
      <c r="BH351" s="9" t="s">
        <v>0</v>
      </c>
    </row>
    <row r="352" spans="3:60" x14ac:dyDescent="0.2">
      <c r="C352" s="9" t="s">
        <v>374</v>
      </c>
      <c r="D352" s="9" t="s">
        <v>0</v>
      </c>
      <c r="E352" s="9" t="s">
        <v>0</v>
      </c>
      <c r="F352" s="9" t="s">
        <v>0</v>
      </c>
      <c r="G352" s="9" t="s">
        <v>0</v>
      </c>
      <c r="H352" s="9" t="s">
        <v>0</v>
      </c>
      <c r="I352" s="9" t="s">
        <v>0</v>
      </c>
      <c r="J352" s="9" t="s">
        <v>0</v>
      </c>
      <c r="K352" s="9" t="s">
        <v>0</v>
      </c>
      <c r="L352" s="9" t="s">
        <v>0</v>
      </c>
      <c r="M352" s="9" t="s">
        <v>0</v>
      </c>
      <c r="N352" s="9" t="s">
        <v>0</v>
      </c>
      <c r="O352" s="9" t="s">
        <v>0</v>
      </c>
      <c r="P352" s="9" t="s">
        <v>0</v>
      </c>
      <c r="Q352" s="9" t="s">
        <v>0</v>
      </c>
      <c r="R352" s="9" t="s">
        <v>0</v>
      </c>
      <c r="S352" s="9" t="s">
        <v>0</v>
      </c>
      <c r="T352" s="9" t="s">
        <v>0</v>
      </c>
      <c r="U352" s="9" t="s">
        <v>0</v>
      </c>
      <c r="V352" s="9" t="s">
        <v>0</v>
      </c>
      <c r="W352" s="9" t="s">
        <v>0</v>
      </c>
      <c r="X352" s="9" t="s">
        <v>0</v>
      </c>
      <c r="Y352" s="9" t="s">
        <v>0</v>
      </c>
      <c r="Z352" s="9" t="s">
        <v>0</v>
      </c>
      <c r="AA352" s="9" t="s">
        <v>0</v>
      </c>
      <c r="AB352" s="9" t="s">
        <v>0</v>
      </c>
      <c r="AC352" s="9" t="s">
        <v>0</v>
      </c>
      <c r="AD352" s="9" t="s">
        <v>0</v>
      </c>
      <c r="AE352" s="9">
        <v>49.092632486074812</v>
      </c>
      <c r="AF352" s="9">
        <v>47.532324040648632</v>
      </c>
      <c r="AG352" s="9">
        <v>57.575511576798846</v>
      </c>
      <c r="AH352" s="9">
        <v>65.663873725960627</v>
      </c>
      <c r="AI352" s="9">
        <v>61.058387617190604</v>
      </c>
      <c r="AJ352" s="9">
        <v>57.73246404825975</v>
      </c>
      <c r="AK352" s="9">
        <v>60.125136080420639</v>
      </c>
      <c r="AL352" s="9">
        <v>61.641965197648652</v>
      </c>
      <c r="AM352" s="9">
        <v>64.024464091074236</v>
      </c>
      <c r="AN352" s="9">
        <v>60.12033633788667</v>
      </c>
      <c r="AO352" s="9">
        <v>59.778599189242669</v>
      </c>
      <c r="AP352" s="9">
        <v>62.154138596472514</v>
      </c>
      <c r="AQ352" s="9">
        <v>67.072691817124323</v>
      </c>
      <c r="AR352" s="9">
        <v>61.694856699244674</v>
      </c>
      <c r="AS352" s="9">
        <v>74.631856833625491</v>
      </c>
      <c r="AT352" s="9">
        <v>78.912353301717729</v>
      </c>
      <c r="AU352" s="9">
        <v>80.517710396910317</v>
      </c>
      <c r="AV352" s="9">
        <v>82.309042638837909</v>
      </c>
      <c r="AW352" s="9">
        <v>82.22693166206129</v>
      </c>
      <c r="AX352" s="9">
        <v>76.034815745989206</v>
      </c>
      <c r="AY352" s="9">
        <v>75.045200656031582</v>
      </c>
      <c r="AZ352" s="9">
        <v>72.427477700452997</v>
      </c>
      <c r="BA352" s="9">
        <v>70.083320589048796</v>
      </c>
      <c r="BB352" s="9">
        <v>63.547781868527039</v>
      </c>
      <c r="BC352" s="9">
        <v>58.9651579138486</v>
      </c>
      <c r="BD352" s="9">
        <v>54.95640414594488</v>
      </c>
      <c r="BE352" s="9">
        <v>51.274637288051316</v>
      </c>
      <c r="BF352" s="9">
        <v>48.759939719504317</v>
      </c>
      <c r="BG352" s="9" t="s">
        <v>0</v>
      </c>
      <c r="BH352" s="9" t="s">
        <v>0</v>
      </c>
    </row>
    <row r="353" spans="3:60" x14ac:dyDescent="0.2">
      <c r="C353" s="9" t="s">
        <v>375</v>
      </c>
      <c r="D353" s="9" t="s">
        <v>0</v>
      </c>
      <c r="E353" s="9" t="s">
        <v>0</v>
      </c>
      <c r="F353" s="9" t="s">
        <v>0</v>
      </c>
      <c r="G353" s="9" t="s">
        <v>0</v>
      </c>
      <c r="H353" s="9" t="s">
        <v>0</v>
      </c>
      <c r="I353" s="9" t="s">
        <v>0</v>
      </c>
      <c r="J353" s="9" t="s">
        <v>0</v>
      </c>
      <c r="K353" s="9" t="s">
        <v>0</v>
      </c>
      <c r="L353" s="9" t="s">
        <v>0</v>
      </c>
      <c r="M353" s="9" t="s">
        <v>0</v>
      </c>
      <c r="N353" s="9" t="s">
        <v>0</v>
      </c>
      <c r="O353" s="9" t="s">
        <v>0</v>
      </c>
      <c r="P353" s="9" t="s">
        <v>0</v>
      </c>
      <c r="Q353" s="9" t="s">
        <v>0</v>
      </c>
      <c r="R353" s="9" t="s">
        <v>0</v>
      </c>
      <c r="S353" s="9" t="s">
        <v>0</v>
      </c>
      <c r="T353" s="9" t="s">
        <v>0</v>
      </c>
      <c r="U353" s="9" t="s">
        <v>0</v>
      </c>
      <c r="V353" s="9" t="s">
        <v>0</v>
      </c>
      <c r="W353" s="9" t="s">
        <v>0</v>
      </c>
      <c r="X353" s="9" t="s">
        <v>0</v>
      </c>
      <c r="Y353" s="9" t="s">
        <v>0</v>
      </c>
      <c r="Z353" s="9" t="s">
        <v>0</v>
      </c>
      <c r="AA353" s="9" t="s">
        <v>0</v>
      </c>
      <c r="AB353" s="9" t="s">
        <v>0</v>
      </c>
      <c r="AC353" s="9" t="s">
        <v>0</v>
      </c>
      <c r="AD353" s="9" t="s">
        <v>0</v>
      </c>
      <c r="AE353" s="9">
        <v>1.43860599717259</v>
      </c>
      <c r="AF353" s="9">
        <v>1.0342596466922647</v>
      </c>
      <c r="AG353" s="9">
        <v>0.35251166057785921</v>
      </c>
      <c r="AH353" s="9">
        <v>1.4485123501293478</v>
      </c>
      <c r="AI353" s="9">
        <v>1.2470113984090856</v>
      </c>
      <c r="AJ353" s="9">
        <v>0.60678265048802471</v>
      </c>
      <c r="AK353" s="9">
        <v>1.1011511824519953</v>
      </c>
      <c r="AL353" s="9">
        <v>2.6249118557564914</v>
      </c>
      <c r="AM353" s="9">
        <v>3.3204150014129428</v>
      </c>
      <c r="AN353" s="9">
        <v>0.84010468126901072</v>
      </c>
      <c r="AO353" s="9">
        <v>4.6473028023815894</v>
      </c>
      <c r="AP353" s="9">
        <v>4.949348099183096</v>
      </c>
      <c r="AQ353" s="9">
        <v>3.1822879274557145</v>
      </c>
      <c r="AR353" s="9">
        <v>2.6717303807633974</v>
      </c>
      <c r="AS353" s="9">
        <v>2.6087558861336619</v>
      </c>
      <c r="AT353" s="9">
        <v>2.0190933581569848</v>
      </c>
      <c r="AU353" s="9">
        <v>1.331307582053902</v>
      </c>
      <c r="AV353" s="9">
        <v>0.65430409189988104</v>
      </c>
      <c r="AW353" s="9">
        <v>0.61285862386373147</v>
      </c>
      <c r="AX353" s="9">
        <v>1.1431997297165566</v>
      </c>
      <c r="AY353" s="9">
        <v>0.45224761507040978</v>
      </c>
      <c r="AZ353" s="9">
        <v>0.48542863937837677</v>
      </c>
      <c r="BA353" s="9">
        <v>0.69081822746760924</v>
      </c>
      <c r="BB353" s="9">
        <v>0.64916682326077291</v>
      </c>
      <c r="BC353" s="9">
        <v>0.62499086049770813</v>
      </c>
      <c r="BD353" s="9">
        <v>0.81635913804956117</v>
      </c>
      <c r="BE353" s="9">
        <v>1.0492314285818203</v>
      </c>
      <c r="BF353" s="9">
        <v>1.0386176875509185</v>
      </c>
      <c r="BG353" s="9" t="s">
        <v>0</v>
      </c>
      <c r="BH353" s="9" t="s">
        <v>0</v>
      </c>
    </row>
    <row r="354" spans="3:60" x14ac:dyDescent="0.2">
      <c r="C354" s="9" t="s">
        <v>376</v>
      </c>
      <c r="D354" s="9" t="s">
        <v>0</v>
      </c>
      <c r="E354" s="9" t="s">
        <v>0</v>
      </c>
      <c r="F354" s="9" t="s">
        <v>0</v>
      </c>
      <c r="G354" s="9" t="s">
        <v>0</v>
      </c>
      <c r="H354" s="9" t="s">
        <v>0</v>
      </c>
      <c r="I354" s="9" t="s">
        <v>0</v>
      </c>
      <c r="J354" s="9" t="s">
        <v>0</v>
      </c>
      <c r="K354" s="9" t="s">
        <v>0</v>
      </c>
      <c r="L354" s="9" t="s">
        <v>0</v>
      </c>
      <c r="M354" s="9" t="s">
        <v>0</v>
      </c>
      <c r="N354" s="9" t="s">
        <v>0</v>
      </c>
      <c r="O354" s="9" t="s">
        <v>0</v>
      </c>
      <c r="P354" s="9" t="s">
        <v>0</v>
      </c>
      <c r="Q354" s="9" t="s">
        <v>0</v>
      </c>
      <c r="R354" s="9" t="s">
        <v>0</v>
      </c>
      <c r="S354" s="9" t="s">
        <v>0</v>
      </c>
      <c r="T354" s="9" t="s">
        <v>0</v>
      </c>
      <c r="U354" s="9" t="s">
        <v>0</v>
      </c>
      <c r="V354" s="9" t="s">
        <v>0</v>
      </c>
      <c r="W354" s="9" t="s">
        <v>0</v>
      </c>
      <c r="X354" s="9" t="s">
        <v>0</v>
      </c>
      <c r="Y354" s="9" t="s">
        <v>0</v>
      </c>
      <c r="Z354" s="9" t="s">
        <v>0</v>
      </c>
      <c r="AA354" s="9" t="s">
        <v>0</v>
      </c>
      <c r="AB354" s="9" t="s">
        <v>0</v>
      </c>
      <c r="AC354" s="9" t="s">
        <v>0</v>
      </c>
      <c r="AD354" s="9" t="s">
        <v>0</v>
      </c>
      <c r="AE354" s="9">
        <v>24.302850948472766</v>
      </c>
      <c r="AF354" s="9">
        <v>21.143648463111045</v>
      </c>
      <c r="AG354" s="9">
        <v>23.621720396868543</v>
      </c>
      <c r="AH354" s="9">
        <v>22.886240677575902</v>
      </c>
      <c r="AI354" s="9">
        <v>18.425452278527366</v>
      </c>
      <c r="AJ354" s="9">
        <v>17.126036263983949</v>
      </c>
      <c r="AK354" s="9">
        <v>19.442325064276286</v>
      </c>
      <c r="AL354" s="9">
        <v>17.211954098588745</v>
      </c>
      <c r="AM354" s="9">
        <v>23.199507488595536</v>
      </c>
      <c r="AN354" s="9">
        <v>26.866787400895841</v>
      </c>
      <c r="AO354" s="9">
        <v>24.766138987404659</v>
      </c>
      <c r="AP354" s="9">
        <v>25.495958881288011</v>
      </c>
      <c r="AQ354" s="9">
        <v>21.248450452721176</v>
      </c>
      <c r="AR354" s="9">
        <v>17.63292446127334</v>
      </c>
      <c r="AS354" s="9">
        <v>17.05457742572494</v>
      </c>
      <c r="AT354" s="9">
        <v>17.870378025696439</v>
      </c>
      <c r="AU354" s="9">
        <v>16.876326493979125</v>
      </c>
      <c r="AV354" s="9">
        <v>16.378625710737634</v>
      </c>
      <c r="AW354" s="9">
        <v>15.305392026207397</v>
      </c>
      <c r="AX354" s="9">
        <v>21.797847135409892</v>
      </c>
      <c r="AY354" s="9">
        <v>20.463737001505159</v>
      </c>
      <c r="AZ354" s="9">
        <v>18.87014466485936</v>
      </c>
      <c r="BA354" s="9">
        <v>21.160627529472173</v>
      </c>
      <c r="BB354" s="9">
        <v>18.685718755736261</v>
      </c>
      <c r="BC354" s="9">
        <v>19.204892014804994</v>
      </c>
      <c r="BD354" s="9">
        <v>21.000494857017209</v>
      </c>
      <c r="BE354" s="9">
        <v>22.243702307386933</v>
      </c>
      <c r="BF354" s="9">
        <v>21.480368658781313</v>
      </c>
      <c r="BG354" s="9" t="s">
        <v>0</v>
      </c>
      <c r="BH354" s="9" t="s">
        <v>0</v>
      </c>
    </row>
    <row r="355" spans="3:60" x14ac:dyDescent="0.2">
      <c r="C355" s="9" t="s">
        <v>378</v>
      </c>
      <c r="D355" s="9" t="s">
        <v>0</v>
      </c>
      <c r="E355" s="9" t="s">
        <v>0</v>
      </c>
      <c r="F355" s="9" t="s">
        <v>0</v>
      </c>
      <c r="G355" s="9" t="s">
        <v>0</v>
      </c>
      <c r="H355" s="9" t="s">
        <v>0</v>
      </c>
      <c r="I355" s="9" t="s">
        <v>0</v>
      </c>
      <c r="J355" s="9" t="s">
        <v>0</v>
      </c>
      <c r="K355" s="9">
        <v>1116.920894786821</v>
      </c>
      <c r="L355" s="9">
        <v>1375.0676138617432</v>
      </c>
      <c r="M355" s="9">
        <v>1687.1972401524167</v>
      </c>
      <c r="N355" s="9">
        <v>2106.0846465447817</v>
      </c>
      <c r="O355" s="9">
        <v>2411.6331902924526</v>
      </c>
      <c r="P355" s="9">
        <v>2795.3313379731467</v>
      </c>
      <c r="Q355" s="9">
        <v>3253.6210979289121</v>
      </c>
      <c r="R355" s="9">
        <v>3575.6133328525239</v>
      </c>
      <c r="S355" s="9">
        <v>4056.1285204284013</v>
      </c>
      <c r="T355" s="9">
        <v>4299.0756433834576</v>
      </c>
      <c r="U355" s="9">
        <v>5125.2328921904491</v>
      </c>
      <c r="V355" s="9">
        <v>5020.5726443330568</v>
      </c>
      <c r="W355" s="9">
        <v>5549.59551885375</v>
      </c>
      <c r="X355" s="9">
        <v>5546.1877802218942</v>
      </c>
      <c r="Y355" s="9">
        <v>5692.6243794550028</v>
      </c>
      <c r="Z355" s="9">
        <v>5576.5028307670118</v>
      </c>
      <c r="AA355" s="9">
        <v>6340.0887093866077</v>
      </c>
      <c r="AB355" s="9">
        <v>5978.2012909740006</v>
      </c>
      <c r="AC355" s="9">
        <v>6483.4240861610951</v>
      </c>
      <c r="AD355" s="9">
        <v>6559.6384311180027</v>
      </c>
      <c r="AE355" s="9">
        <v>6749.6363876768482</v>
      </c>
      <c r="AF355" s="9">
        <v>6755.7005998100803</v>
      </c>
      <c r="AG355" s="9">
        <v>7092.3923286814997</v>
      </c>
      <c r="AH355" s="9">
        <v>7598.5900857043262</v>
      </c>
      <c r="AI355" s="9">
        <v>7971.6600000000008</v>
      </c>
      <c r="AJ355" s="9">
        <v>9559.7199999999993</v>
      </c>
      <c r="AK355" s="9">
        <v>9576.5300000000007</v>
      </c>
      <c r="AL355" s="9">
        <v>10196.66</v>
      </c>
      <c r="AM355" s="9">
        <v>10497.21</v>
      </c>
      <c r="AN355" s="9">
        <v>11506.09</v>
      </c>
      <c r="AO355" s="9">
        <v>12219.13</v>
      </c>
      <c r="AP355" s="9">
        <v>12755.99</v>
      </c>
      <c r="AQ355" s="9">
        <v>12196.2</v>
      </c>
      <c r="AR355" s="9">
        <v>11131.64</v>
      </c>
      <c r="AS355" s="9">
        <v>10059.370000000003</v>
      </c>
      <c r="AT355" s="9">
        <v>10827.740000000002</v>
      </c>
      <c r="AU355" s="9">
        <v>9494.8300000000017</v>
      </c>
      <c r="AV355" s="9">
        <v>9507.75</v>
      </c>
      <c r="AW355" s="9">
        <v>9999.81</v>
      </c>
      <c r="AX355" s="9">
        <v>9014.0499999999993</v>
      </c>
      <c r="AY355" s="9">
        <v>10528.06</v>
      </c>
      <c r="AZ355" s="9">
        <v>11276.354272607672</v>
      </c>
      <c r="BA355" s="9">
        <v>11773.260948227187</v>
      </c>
      <c r="BB355" s="9">
        <v>12949.130049505837</v>
      </c>
      <c r="BC355" s="9">
        <v>14467.997400029089</v>
      </c>
      <c r="BD355" s="9">
        <v>16337.652807292445</v>
      </c>
      <c r="BE355" s="9">
        <v>18504.780584054693</v>
      </c>
      <c r="BF355" s="9">
        <v>20873.283085158993</v>
      </c>
      <c r="BG355" s="9" t="s">
        <v>0</v>
      </c>
      <c r="BH355" s="9" t="s">
        <v>0</v>
      </c>
    </row>
    <row r="356" spans="3:60" x14ac:dyDescent="0.2">
      <c r="C356" s="9" t="s">
        <v>379</v>
      </c>
      <c r="D356" s="9" t="s">
        <v>0</v>
      </c>
      <c r="E356" s="9" t="s">
        <v>0</v>
      </c>
      <c r="F356" s="9" t="s">
        <v>0</v>
      </c>
      <c r="G356" s="9" t="s">
        <v>0</v>
      </c>
      <c r="H356" s="9" t="s">
        <v>0</v>
      </c>
      <c r="I356" s="9" t="s">
        <v>0</v>
      </c>
      <c r="J356" s="9" t="s">
        <v>0</v>
      </c>
      <c r="K356" s="9">
        <v>8821.7248960104753</v>
      </c>
      <c r="L356" s="9">
        <v>9001.7485763460609</v>
      </c>
      <c r="M356" s="9">
        <v>9445.9196798927169</v>
      </c>
      <c r="N356" s="9">
        <v>10395.178962813696</v>
      </c>
      <c r="O356" s="9">
        <v>10594.737438888778</v>
      </c>
      <c r="P356" s="9">
        <v>10811.355960630179</v>
      </c>
      <c r="Q356" s="9">
        <v>11247.202415031297</v>
      </c>
      <c r="R356" s="9">
        <v>11149.146347142223</v>
      </c>
      <c r="S356" s="9">
        <v>11646.523010223782</v>
      </c>
      <c r="T356" s="9">
        <v>11132.854618402596</v>
      </c>
      <c r="U356" s="9">
        <v>12527.625254088223</v>
      </c>
      <c r="V356" s="9">
        <v>11584.271636208085</v>
      </c>
      <c r="W356" s="9">
        <v>11978.575129222118</v>
      </c>
      <c r="X356" s="9">
        <v>11154.572858069088</v>
      </c>
      <c r="Y356" s="9">
        <v>10706.156731352539</v>
      </c>
      <c r="Z356" s="9">
        <v>9828.3050680885553</v>
      </c>
      <c r="AA356" s="9">
        <v>10689.210784558905</v>
      </c>
      <c r="AB356" s="9">
        <v>9702.4656410246625</v>
      </c>
      <c r="AC356" s="9">
        <v>10027.819753281687</v>
      </c>
      <c r="AD356" s="9">
        <v>9805.3684750075608</v>
      </c>
      <c r="AE356" s="9">
        <v>9854.6835825845883</v>
      </c>
      <c r="AF356" s="9">
        <v>9619.8639321769224</v>
      </c>
      <c r="AG356" s="9">
        <v>9837.1685426508411</v>
      </c>
      <c r="AH356" s="9">
        <v>10204.944698513335</v>
      </c>
      <c r="AI356" s="9">
        <v>10286.311766476827</v>
      </c>
      <c r="AJ356" s="9">
        <v>11847.939992846539</v>
      </c>
      <c r="AK356" s="9">
        <v>11421.187708681822</v>
      </c>
      <c r="AL356" s="9">
        <v>11701.89307513176</v>
      </c>
      <c r="AM356" s="9">
        <v>11566.856799721891</v>
      </c>
      <c r="AN356" s="9">
        <v>12193.459630010297</v>
      </c>
      <c r="AO356" s="9">
        <v>12531.649636336551</v>
      </c>
      <c r="AP356" s="9">
        <v>12808.706416376628</v>
      </c>
      <c r="AQ356" s="9">
        <v>12215.764972031006</v>
      </c>
      <c r="AR356" s="9">
        <v>11131.64</v>
      </c>
      <c r="AS356" s="9">
        <v>10056.456825528359</v>
      </c>
      <c r="AT356" s="9">
        <v>10817.253967215325</v>
      </c>
      <c r="AU356" s="9">
        <v>9452.2108173400848</v>
      </c>
      <c r="AV356" s="9">
        <v>9483.564245244841</v>
      </c>
      <c r="AW356" s="9">
        <v>9923.4586275915317</v>
      </c>
      <c r="AX356" s="9">
        <v>8919.0141251386594</v>
      </c>
      <c r="AY356" s="9">
        <v>10289.817214295575</v>
      </c>
      <c r="AZ356" s="9">
        <v>10919.879226403757</v>
      </c>
      <c r="BA356" s="9">
        <v>11185.97816911154</v>
      </c>
      <c r="BB356" s="9">
        <v>12080.067098075229</v>
      </c>
      <c r="BC356" s="9">
        <v>13243.157760681261</v>
      </c>
      <c r="BD356" s="9">
        <v>14660.364801396536</v>
      </c>
      <c r="BE356" s="9">
        <v>16302.24004148094</v>
      </c>
      <c r="BF356" s="9">
        <v>18051.753115108313</v>
      </c>
      <c r="BG356" s="9" t="s">
        <v>0</v>
      </c>
      <c r="BH356" s="9" t="s">
        <v>0</v>
      </c>
    </row>
    <row r="357" spans="3:60" x14ac:dyDescent="0.2">
      <c r="C357" s="9" t="s">
        <v>380</v>
      </c>
      <c r="D357" s="9" t="s">
        <v>0</v>
      </c>
      <c r="E357" s="9" t="s">
        <v>0</v>
      </c>
      <c r="F357" s="9" t="s">
        <v>0</v>
      </c>
      <c r="G357" s="9" t="s">
        <v>0</v>
      </c>
      <c r="H357" s="9" t="s">
        <v>0</v>
      </c>
      <c r="I357" s="9" t="s">
        <v>0</v>
      </c>
      <c r="J357" s="9" t="s">
        <v>0</v>
      </c>
      <c r="K357" s="9">
        <v>2446.4864010952842</v>
      </c>
      <c r="L357" s="9">
        <v>2984.1915792768818</v>
      </c>
      <c r="M357" s="9">
        <v>4182.1378026070761</v>
      </c>
      <c r="N357" s="9">
        <v>4887.2137457811505</v>
      </c>
      <c r="O357" s="9">
        <v>4346.3313186456098</v>
      </c>
      <c r="P357" s="9">
        <v>4233.6449448838966</v>
      </c>
      <c r="Q357" s="9">
        <v>3774.3638011573589</v>
      </c>
      <c r="R357" s="9">
        <v>3700.723434166247</v>
      </c>
      <c r="S357" s="9">
        <v>3968.8727623438631</v>
      </c>
      <c r="T357" s="9">
        <v>5107.5774020335884</v>
      </c>
      <c r="U357" s="9">
        <v>6906.1702799666346</v>
      </c>
      <c r="V357" s="9">
        <v>7171.0275560133914</v>
      </c>
      <c r="W357" s="9">
        <v>7800.0929211015382</v>
      </c>
      <c r="X357" s="9">
        <v>9053.3503384675751</v>
      </c>
      <c r="Y357" s="9">
        <v>9115.3209508228283</v>
      </c>
      <c r="Z357" s="9">
        <v>9062.8247704629812</v>
      </c>
      <c r="AA357" s="9">
        <v>8289.3446487505898</v>
      </c>
      <c r="AB357" s="9">
        <v>7425.2687369363985</v>
      </c>
      <c r="AC357" s="9">
        <v>8651.4636298019086</v>
      </c>
      <c r="AD357" s="9">
        <v>8617.0219485236066</v>
      </c>
      <c r="AE357" s="9">
        <v>7670.5484598046587</v>
      </c>
      <c r="AF357" s="9">
        <v>7523.7884872824625</v>
      </c>
      <c r="AG357" s="9">
        <v>7556.1108516470804</v>
      </c>
      <c r="AH357" s="9">
        <v>7000.7279212311832</v>
      </c>
      <c r="AI357" s="9">
        <v>7133.4126763966324</v>
      </c>
      <c r="AJ357" s="9">
        <v>8996.9601430520925</v>
      </c>
      <c r="AK357" s="9">
        <v>10808.358633454851</v>
      </c>
      <c r="AL357" s="9">
        <v>12660.839117424288</v>
      </c>
      <c r="AM357" s="9">
        <v>13054.282942844351</v>
      </c>
      <c r="AN357" s="9">
        <v>14434.214817974258</v>
      </c>
      <c r="AO357" s="9">
        <v>16723.872221613929</v>
      </c>
      <c r="AP357" s="9">
        <v>18685.440989057672</v>
      </c>
      <c r="AQ357" s="9">
        <v>16942.696395082308</v>
      </c>
      <c r="AR357" s="9">
        <v>14742.91768757036</v>
      </c>
      <c r="AS357" s="9">
        <v>13983.971641064853</v>
      </c>
      <c r="AT357" s="9">
        <v>13912.039059488632</v>
      </c>
      <c r="AU357" s="9">
        <v>12606.670978520206</v>
      </c>
      <c r="AV357" s="9">
        <v>12614.252725592061</v>
      </c>
      <c r="AW357" s="9">
        <v>11090.45706349713</v>
      </c>
      <c r="AX357" s="9">
        <v>9970.906794779954</v>
      </c>
      <c r="AY357" s="9">
        <v>11863.974077140332</v>
      </c>
      <c r="AZ357" s="9">
        <v>13505.656927397282</v>
      </c>
      <c r="BA357" s="9">
        <v>13777.788603443016</v>
      </c>
      <c r="BB357" s="9">
        <v>15357.714593408571</v>
      </c>
      <c r="BC357" s="9">
        <v>17259.111569230972</v>
      </c>
      <c r="BD357" s="9">
        <v>19656.85886508683</v>
      </c>
      <c r="BE357" s="9">
        <v>22362.093402526898</v>
      </c>
      <c r="BF357" s="9">
        <v>25335.141871896209</v>
      </c>
      <c r="BG357" s="9" t="s">
        <v>0</v>
      </c>
      <c r="BH357" s="9" t="s">
        <v>0</v>
      </c>
    </row>
    <row r="358" spans="3:60" x14ac:dyDescent="0.2">
      <c r="C358" s="9" t="s">
        <v>381</v>
      </c>
      <c r="D358" s="9" t="s">
        <v>0</v>
      </c>
      <c r="E358" s="9" t="s">
        <v>0</v>
      </c>
      <c r="F358" s="9" t="s">
        <v>0</v>
      </c>
      <c r="G358" s="9" t="s">
        <v>0</v>
      </c>
      <c r="H358" s="9" t="s">
        <v>0</v>
      </c>
      <c r="I358" s="9" t="s">
        <v>0</v>
      </c>
      <c r="J358" s="9" t="s">
        <v>0</v>
      </c>
      <c r="K358" s="9">
        <v>11683.630085438679</v>
      </c>
      <c r="L358" s="9">
        <v>11922.056256335423</v>
      </c>
      <c r="M358" s="9">
        <v>12510.323395659516</v>
      </c>
      <c r="N358" s="9">
        <v>13767.537199938673</v>
      </c>
      <c r="O358" s="9">
        <v>14031.835559087183</v>
      </c>
      <c r="P358" s="9">
        <v>14318.728508880444</v>
      </c>
      <c r="Q358" s="9">
        <v>14895.970352998209</v>
      </c>
      <c r="R358" s="9">
        <v>14766.103366852822</v>
      </c>
      <c r="S358" s="9">
        <v>15424.836779317637</v>
      </c>
      <c r="T358" s="9">
        <v>14744.526347132767</v>
      </c>
      <c r="U358" s="9">
        <v>16591.782337710381</v>
      </c>
      <c r="V358" s="9">
        <v>15342.390088349228</v>
      </c>
      <c r="W358" s="9">
        <v>15864.611786268615</v>
      </c>
      <c r="X358" s="9">
        <v>14773.290322586701</v>
      </c>
      <c r="Y358" s="9">
        <v>14179.401008347182</v>
      </c>
      <c r="Z358" s="9">
        <v>13016.760569615994</v>
      </c>
      <c r="AA358" s="9">
        <v>14156.957532029541</v>
      </c>
      <c r="AB358" s="9">
        <v>12850.096869114181</v>
      </c>
      <c r="AC358" s="9">
        <v>13281.000931437238</v>
      </c>
      <c r="AD358" s="9">
        <v>12986.382987891611</v>
      </c>
      <c r="AE358" s="9">
        <v>13051.696685761986</v>
      </c>
      <c r="AF358" s="9">
        <v>12740.697877196109</v>
      </c>
      <c r="AG358" s="9">
        <v>13028.499493610809</v>
      </c>
      <c r="AH358" s="9">
        <v>13515.587972337375</v>
      </c>
      <c r="AI358" s="9">
        <v>13623.351786605956</v>
      </c>
      <c r="AJ358" s="9">
        <v>15691.596573533592</v>
      </c>
      <c r="AK358" s="9">
        <v>15126.399190360667</v>
      </c>
      <c r="AL358" s="9">
        <v>15498.169757144242</v>
      </c>
      <c r="AM358" s="9">
        <v>15319.325607207325</v>
      </c>
      <c r="AN358" s="9">
        <v>16149.2081716579</v>
      </c>
      <c r="AO358" s="9">
        <v>16597.112292346934</v>
      </c>
      <c r="AP358" s="9">
        <v>16964.050614365442</v>
      </c>
      <c r="AQ358" s="9">
        <v>16178.749714629503</v>
      </c>
      <c r="AR358" s="9">
        <v>14742.91768757036</v>
      </c>
      <c r="AS358" s="9">
        <v>13318.928316705329</v>
      </c>
      <c r="AT358" s="9">
        <v>14326.539920820243</v>
      </c>
      <c r="AU358" s="9">
        <v>12518.655476246719</v>
      </c>
      <c r="AV358" s="9">
        <v>12560.180445327913</v>
      </c>
      <c r="AW358" s="9">
        <v>13142.783428371011</v>
      </c>
      <c r="AX358" s="9">
        <v>11812.481458365221</v>
      </c>
      <c r="AY358" s="9">
        <v>13627.994456387756</v>
      </c>
      <c r="AZ358" s="9">
        <v>14462.458415209267</v>
      </c>
      <c r="BA358" s="9">
        <v>14814.884006504921</v>
      </c>
      <c r="BB358" s="9">
        <v>15999.02933325638</v>
      </c>
      <c r="BC358" s="9">
        <v>17539.444752905452</v>
      </c>
      <c r="BD358" s="9">
        <v>19416.4158683485</v>
      </c>
      <c r="BE358" s="9">
        <v>21590.941052222952</v>
      </c>
      <c r="BF358" s="9">
        <v>23908.023462165835</v>
      </c>
      <c r="BG358" s="9" t="s">
        <v>0</v>
      </c>
      <c r="BH358" s="9" t="s">
        <v>0</v>
      </c>
    </row>
    <row r="359" spans="3:60" x14ac:dyDescent="0.2">
      <c r="C359" s="9" t="s">
        <v>383</v>
      </c>
      <c r="D359" s="9" t="s">
        <v>0</v>
      </c>
      <c r="E359" s="9" t="s">
        <v>0</v>
      </c>
      <c r="F359" s="9" t="s">
        <v>0</v>
      </c>
      <c r="G359" s="9" t="s">
        <v>0</v>
      </c>
      <c r="H359" s="9" t="s">
        <v>0</v>
      </c>
      <c r="I359" s="9" t="s">
        <v>0</v>
      </c>
      <c r="J359" s="9" t="s">
        <v>0</v>
      </c>
      <c r="K359" s="9">
        <v>1.837322382058153</v>
      </c>
      <c r="L359" s="9">
        <v>1.8477769643016093</v>
      </c>
      <c r="M359" s="9">
        <v>1.9381123344030708</v>
      </c>
      <c r="N359" s="9">
        <v>2.1055472208964776</v>
      </c>
      <c r="O359" s="9">
        <v>2.1488497017509789</v>
      </c>
      <c r="P359" s="9">
        <v>2.1657818348039335</v>
      </c>
      <c r="Q359" s="9">
        <v>2.2138967921927635</v>
      </c>
      <c r="R359" s="9">
        <v>2.1561425997553467</v>
      </c>
      <c r="S359" s="9">
        <v>2.2012163977347439</v>
      </c>
      <c r="T359" s="9">
        <v>2.0378343198477764</v>
      </c>
      <c r="U359" s="9">
        <v>2.1726116776920708</v>
      </c>
      <c r="V359" s="9">
        <v>1.9116460277206773</v>
      </c>
      <c r="W359" s="9">
        <v>1.8856760361531877</v>
      </c>
      <c r="X359" s="9">
        <v>1.6919470790675712</v>
      </c>
      <c r="Y359" s="9">
        <v>1.5836579898927594</v>
      </c>
      <c r="Z359" s="9">
        <v>1.4404005713843211</v>
      </c>
      <c r="AA359" s="9">
        <v>1.5828992119442116</v>
      </c>
      <c r="AB359" s="9">
        <v>1.4033472809437375</v>
      </c>
      <c r="AC359" s="9">
        <v>1.4114743828955856</v>
      </c>
      <c r="AD359" s="9">
        <v>1.3442102393313831</v>
      </c>
      <c r="AE359" s="9">
        <v>1.3028953608011693</v>
      </c>
      <c r="AF359" s="9">
        <v>1.2193480999292619</v>
      </c>
      <c r="AG359" s="9">
        <v>1.1933705854598398</v>
      </c>
      <c r="AH359" s="9">
        <v>1.1757973053314239</v>
      </c>
      <c r="AI359" s="9">
        <v>1.1395769719010536</v>
      </c>
      <c r="AJ359" s="9">
        <v>1.2758405312776928</v>
      </c>
      <c r="AK359" s="9">
        <v>1.1918934325029373</v>
      </c>
      <c r="AL359" s="9">
        <v>1.1837036521093081</v>
      </c>
      <c r="AM359" s="9">
        <v>1.1280457270091535</v>
      </c>
      <c r="AN359" s="9">
        <v>1.1415066261629763</v>
      </c>
      <c r="AO359" s="9">
        <v>1.1305561492477378</v>
      </c>
      <c r="AP359" s="9">
        <v>1.1427794575466419</v>
      </c>
      <c r="AQ359" s="9">
        <v>1.1302699035820332</v>
      </c>
      <c r="AR359" s="9">
        <v>1.0298158538672537</v>
      </c>
      <c r="AS359" s="9">
        <v>0.9397337005312727</v>
      </c>
      <c r="AT359" s="9">
        <v>1.0413140799084457</v>
      </c>
      <c r="AU359" s="9">
        <v>0.92569901520240483</v>
      </c>
      <c r="AV359" s="9">
        <v>0.91612707405908556</v>
      </c>
      <c r="AW359" s="9">
        <v>0.92491062881243824</v>
      </c>
      <c r="AX359" s="9">
        <v>0.8057301811050438</v>
      </c>
      <c r="AY359" s="9">
        <v>0.9026741397507887</v>
      </c>
      <c r="AZ359" s="9">
        <v>0.93397067070180562</v>
      </c>
      <c r="BA359" s="9">
        <v>0.93575210644259876</v>
      </c>
      <c r="BB359" s="9">
        <v>0.99131265767459442</v>
      </c>
      <c r="BC359" s="9">
        <v>1.0685396010656205</v>
      </c>
      <c r="BD359" s="9">
        <v>1.1636516464530346</v>
      </c>
      <c r="BE359" s="9">
        <v>1.2729040508224652</v>
      </c>
      <c r="BF359" s="9">
        <v>1.3870196003931883</v>
      </c>
      <c r="BG359" s="9" t="s">
        <v>0</v>
      </c>
      <c r="BH359" s="9" t="s">
        <v>0</v>
      </c>
    </row>
    <row r="360" spans="3:60" x14ac:dyDescent="0.2">
      <c r="C360" s="9" t="s">
        <v>382</v>
      </c>
      <c r="D360" s="9" t="s">
        <v>0</v>
      </c>
      <c r="E360" s="9" t="s">
        <v>0</v>
      </c>
      <c r="F360" s="9" t="s">
        <v>0</v>
      </c>
      <c r="G360" s="9" t="s">
        <v>0</v>
      </c>
      <c r="H360" s="9" t="s">
        <v>0</v>
      </c>
      <c r="I360" s="9" t="s">
        <v>0</v>
      </c>
      <c r="J360" s="9" t="s">
        <v>0</v>
      </c>
      <c r="K360" s="9" t="s">
        <v>0</v>
      </c>
      <c r="L360" s="9">
        <v>2.0406857214171348</v>
      </c>
      <c r="M360" s="9">
        <v>4.9342758218531735</v>
      </c>
      <c r="N360" s="9">
        <v>10.049410910635226</v>
      </c>
      <c r="O360" s="9">
        <v>1.9197214092124382</v>
      </c>
      <c r="P360" s="9">
        <v>2.0445860314224129</v>
      </c>
      <c r="Q360" s="9">
        <v>4.0313764155788023</v>
      </c>
      <c r="R360" s="9">
        <v>-0.87182629307024362</v>
      </c>
      <c r="S360" s="9">
        <v>4.4611187941671293</v>
      </c>
      <c r="T360" s="9">
        <v>-4.4104870730111267</v>
      </c>
      <c r="U360" s="9">
        <v>12.528418662542062</v>
      </c>
      <c r="V360" s="9">
        <v>-7.5301870765354213</v>
      </c>
      <c r="W360" s="9">
        <v>3.4037832105178634</v>
      </c>
      <c r="X360" s="9">
        <v>-6.8789673418071962</v>
      </c>
      <c r="Y360" s="9">
        <v>-4.0200205998221605</v>
      </c>
      <c r="Z360" s="9">
        <v>-8.1995031951403341</v>
      </c>
      <c r="AA360" s="9">
        <v>8.7594525251929447</v>
      </c>
      <c r="AB360" s="9">
        <v>-9.2312254236734166</v>
      </c>
      <c r="AC360" s="9">
        <v>3.3533137276089642</v>
      </c>
      <c r="AD360" s="9">
        <v>-2.2183414116645483</v>
      </c>
      <c r="AE360" s="9">
        <v>0.50293987118101846</v>
      </c>
      <c r="AF360" s="9">
        <v>-2.3828228318019673</v>
      </c>
      <c r="AG360" s="9">
        <v>2.2589156354599682</v>
      </c>
      <c r="AH360" s="9">
        <v>3.7386383517567401</v>
      </c>
      <c r="AI360" s="9">
        <v>0.79732982752318549</v>
      </c>
      <c r="AJ360" s="9">
        <v>15.181614769436313</v>
      </c>
      <c r="AK360" s="9">
        <v>-3.6019112556476385</v>
      </c>
      <c r="AL360" s="9">
        <v>2.4577598548403135</v>
      </c>
      <c r="AM360" s="9">
        <v>-1.1539694863290206</v>
      </c>
      <c r="AN360" s="9">
        <v>5.417226487177329</v>
      </c>
      <c r="AO360" s="9">
        <v>2.7735361135235781</v>
      </c>
      <c r="AP360" s="9">
        <v>2.2108564161954281</v>
      </c>
      <c r="AQ360" s="9">
        <v>-4.6292062997674304</v>
      </c>
      <c r="AR360" s="9">
        <v>-8.8748021471696585</v>
      </c>
      <c r="AS360" s="9">
        <v>-9.6588029658849948</v>
      </c>
      <c r="AT360" s="9">
        <v>7.5652603584562605</v>
      </c>
      <c r="AU360" s="9">
        <v>-12.619128237280741</v>
      </c>
      <c r="AV360" s="9">
        <v>0.33170470391157281</v>
      </c>
      <c r="AW360" s="9">
        <v>4.6384921425218106</v>
      </c>
      <c r="AX360" s="9">
        <v>-10.121919586182182</v>
      </c>
      <c r="AY360" s="9">
        <v>15.36944633032078</v>
      </c>
      <c r="AZ360" s="9">
        <v>6.1231603923230127</v>
      </c>
      <c r="BA360" s="9">
        <v>2.4368304556369846</v>
      </c>
      <c r="BB360" s="9">
        <v>7.9929436250160579</v>
      </c>
      <c r="BC360" s="9">
        <v>9.6281804824689399</v>
      </c>
      <c r="BD360" s="9">
        <v>10.701428362674514</v>
      </c>
      <c r="BE360" s="9">
        <v>11.199415992213236</v>
      </c>
      <c r="BF360" s="9">
        <v>10.731734222878252</v>
      </c>
      <c r="BG360" s="9" t="s">
        <v>0</v>
      </c>
      <c r="BH360" s="9" t="s">
        <v>0</v>
      </c>
    </row>
    <row r="361" spans="3:60" x14ac:dyDescent="0.2">
      <c r="C361" s="9" t="s">
        <v>384</v>
      </c>
      <c r="D361" s="9">
        <v>462049.3937300205</v>
      </c>
      <c r="E361" s="9">
        <v>483518.95160227269</v>
      </c>
      <c r="F361" s="9">
        <v>522921.48085434077</v>
      </c>
      <c r="G361" s="9">
        <v>563684.58223470894</v>
      </c>
      <c r="H361" s="9">
        <v>595344.91545205342</v>
      </c>
      <c r="I361" s="9">
        <v>598570.64274961664</v>
      </c>
      <c r="J361" s="9">
        <v>618348.49587293819</v>
      </c>
      <c r="K361" s="9">
        <v>635905.28257489437</v>
      </c>
      <c r="L361" s="9">
        <v>645210.78499544528</v>
      </c>
      <c r="M361" s="9">
        <v>645490.10775026283</v>
      </c>
      <c r="N361" s="9">
        <v>653869.79039476858</v>
      </c>
      <c r="O361" s="9">
        <v>652992.88022114418</v>
      </c>
      <c r="P361" s="9">
        <v>661134.38938214688</v>
      </c>
      <c r="Q361" s="9">
        <v>672839.42076831998</v>
      </c>
      <c r="R361" s="9">
        <v>684838.90483534359</v>
      </c>
      <c r="S361" s="9">
        <v>700741.49889085093</v>
      </c>
      <c r="T361" s="9">
        <v>723539.01411544415</v>
      </c>
      <c r="U361" s="9">
        <v>763679.14745517506</v>
      </c>
      <c r="V361" s="9">
        <v>802574.84209262824</v>
      </c>
      <c r="W361" s="9">
        <v>841322.23574483674</v>
      </c>
      <c r="X361" s="9">
        <v>873153.21533154754</v>
      </c>
      <c r="Y361" s="9">
        <v>895357.52661516063</v>
      </c>
      <c r="Z361" s="9">
        <v>903690.32255423337</v>
      </c>
      <c r="AA361" s="9">
        <v>894368.85338019207</v>
      </c>
      <c r="AB361" s="9">
        <v>915674.76159376709</v>
      </c>
      <c r="AC361" s="9">
        <v>940931.06416793587</v>
      </c>
      <c r="AD361" s="9">
        <v>966097.60942983907</v>
      </c>
      <c r="AE361" s="9">
        <v>1001745.5797629296</v>
      </c>
      <c r="AF361" s="9">
        <v>1044877.8226607509</v>
      </c>
      <c r="AG361" s="9">
        <v>1091739.6198927222</v>
      </c>
      <c r="AH361" s="9">
        <v>1149482.815707569</v>
      </c>
      <c r="AI361" s="9">
        <v>1195474.4718892789</v>
      </c>
      <c r="AJ361" s="9">
        <v>1229902.655453281</v>
      </c>
      <c r="AK361" s="9">
        <v>1269106.6816767103</v>
      </c>
      <c r="AL361" s="9">
        <v>1309294.7486921395</v>
      </c>
      <c r="AM361" s="9">
        <v>1358041.1893252104</v>
      </c>
      <c r="AN361" s="9">
        <v>1414727.5014899676</v>
      </c>
      <c r="AO361" s="9">
        <v>1468048.4736110191</v>
      </c>
      <c r="AP361" s="9">
        <v>1484455.3340838356</v>
      </c>
      <c r="AQ361" s="9">
        <v>1431405.8671611152</v>
      </c>
      <c r="AR361" s="9">
        <v>1431607.1783325607</v>
      </c>
      <c r="AS361" s="9">
        <v>1417308.787497517</v>
      </c>
      <c r="AT361" s="9">
        <v>1375813.5222832926</v>
      </c>
      <c r="AU361" s="9">
        <v>1352346.2022382626</v>
      </c>
      <c r="AV361" s="9">
        <v>1371008.5424806303</v>
      </c>
      <c r="AW361" s="9">
        <v>1420978.743129594</v>
      </c>
      <c r="AX361" s="9">
        <v>1466059.2013773923</v>
      </c>
      <c r="AY361" s="9">
        <v>1509735.7790874776</v>
      </c>
      <c r="AZ361" s="9">
        <v>1548491.7105953512</v>
      </c>
      <c r="BA361" s="9">
        <v>1583206.0547345078</v>
      </c>
      <c r="BB361" s="9">
        <v>1613923.6404775309</v>
      </c>
      <c r="BC361" s="9">
        <v>1641440.7791170229</v>
      </c>
      <c r="BD361" s="9">
        <v>1668576.3241544261</v>
      </c>
      <c r="BE361" s="9">
        <v>1696195.4860833648</v>
      </c>
      <c r="BF361" s="9">
        <v>1723697.5926936041</v>
      </c>
      <c r="BG361" s="9" t="s">
        <v>0</v>
      </c>
      <c r="BH361" s="9" t="s">
        <v>0</v>
      </c>
    </row>
    <row r="362" spans="3:60" x14ac:dyDescent="0.2">
      <c r="C362" s="9" t="s">
        <v>385</v>
      </c>
      <c r="D362" s="9">
        <v>13685.920601593058</v>
      </c>
      <c r="E362" s="9">
        <v>14127.864333472105</v>
      </c>
      <c r="F362" s="9">
        <v>15111.385782406915</v>
      </c>
      <c r="G362" s="9">
        <v>16110.361430274221</v>
      </c>
      <c r="H362" s="9">
        <v>16830.330401474825</v>
      </c>
      <c r="I362" s="9">
        <v>16739.535676021707</v>
      </c>
      <c r="J362" s="9">
        <v>17110.844892129557</v>
      </c>
      <c r="K362" s="9">
        <v>17416.509294239127</v>
      </c>
      <c r="L362" s="9">
        <v>17502.036354351101</v>
      </c>
      <c r="M362" s="9">
        <v>17355.929668292654</v>
      </c>
      <c r="N362" s="9">
        <v>17440.636757880653</v>
      </c>
      <c r="O362" s="9">
        <v>17291.202099880724</v>
      </c>
      <c r="P362" s="9">
        <v>17404.177993630405</v>
      </c>
      <c r="Q362" s="9">
        <v>17631.938468804892</v>
      </c>
      <c r="R362" s="9">
        <v>17869.133444045056</v>
      </c>
      <c r="S362" s="9">
        <v>18216.680446841794</v>
      </c>
      <c r="T362" s="9">
        <v>18758.169770606928</v>
      </c>
      <c r="U362" s="9">
        <v>19742.3295530045</v>
      </c>
      <c r="V362" s="9">
        <v>20703.96431945356</v>
      </c>
      <c r="W362" s="9">
        <v>21671.622476480745</v>
      </c>
      <c r="X362" s="9">
        <v>22468.724141565515</v>
      </c>
      <c r="Y362" s="9">
        <v>22992.301717327187</v>
      </c>
      <c r="Z362" s="9">
        <v>23083.981427554616</v>
      </c>
      <c r="AA362" s="9">
        <v>22725.048069128083</v>
      </c>
      <c r="AB362" s="9">
        <v>23153.88217432905</v>
      </c>
      <c r="AC362" s="9">
        <v>23689.759349245138</v>
      </c>
      <c r="AD362" s="9">
        <v>24222.536016032573</v>
      </c>
      <c r="AE362" s="9">
        <v>25012.39026429654</v>
      </c>
      <c r="AF362" s="9">
        <v>25982.894210715996</v>
      </c>
      <c r="AG362" s="9">
        <v>27043.562680185652</v>
      </c>
      <c r="AH362" s="9">
        <v>28344.228596219913</v>
      </c>
      <c r="AI362" s="9">
        <v>29325.246667000574</v>
      </c>
      <c r="AJ362" s="9">
        <v>29690.925721746517</v>
      </c>
      <c r="AK362" s="9">
        <v>30076.30424804315</v>
      </c>
      <c r="AL362" s="9">
        <v>30548.763707879749</v>
      </c>
      <c r="AM362" s="9">
        <v>31103.067270051164</v>
      </c>
      <c r="AN362" s="9">
        <v>31891.588953384195</v>
      </c>
      <c r="AO362" s="9">
        <v>32453.097341620225</v>
      </c>
      <c r="AP362" s="9">
        <v>32282.580749630728</v>
      </c>
      <c r="AQ362" s="9">
        <v>30870.854016680092</v>
      </c>
      <c r="AR362" s="9">
        <v>30745.93720297435</v>
      </c>
      <c r="AS362" s="9">
        <v>30325.680284955579</v>
      </c>
      <c r="AT362" s="9">
        <v>29418.844170745666</v>
      </c>
      <c r="AU362" s="9">
        <v>29024.5176840317</v>
      </c>
      <c r="AV362" s="9">
        <v>29512.537131386569</v>
      </c>
      <c r="AW362" s="9">
        <v>30617.84488409193</v>
      </c>
      <c r="AX362" s="9">
        <v>31561.837797378219</v>
      </c>
      <c r="AY362" s="9">
        <v>32433.227772717524</v>
      </c>
      <c r="AZ362" s="9">
        <v>33236.149526110647</v>
      </c>
      <c r="BA362" s="9">
        <v>33954.076835954489</v>
      </c>
      <c r="BB362" s="9">
        <v>34585.994663166101</v>
      </c>
      <c r="BC362" s="9">
        <v>35227.603517127172</v>
      </c>
      <c r="BD362" s="9">
        <v>35863.68736888811</v>
      </c>
      <c r="BE362" s="9">
        <v>36511.297748200595</v>
      </c>
      <c r="BF362" s="9">
        <v>37074.495065273884</v>
      </c>
      <c r="BG362" s="9" t="s">
        <v>0</v>
      </c>
      <c r="BH362" s="9" t="s">
        <v>0</v>
      </c>
    </row>
    <row r="363" spans="3:60" x14ac:dyDescent="0.2">
      <c r="C363" s="9" t="s">
        <v>386</v>
      </c>
      <c r="D363" s="9" t="s">
        <v>0</v>
      </c>
      <c r="E363" s="9" t="s">
        <v>0</v>
      </c>
      <c r="F363" s="9" t="s">
        <v>0</v>
      </c>
      <c r="G363" s="9" t="s">
        <v>0</v>
      </c>
      <c r="H363" s="9" t="s">
        <v>0</v>
      </c>
      <c r="I363" s="9" t="s">
        <v>0</v>
      </c>
      <c r="J363" s="9" t="s">
        <v>0</v>
      </c>
      <c r="K363" s="9">
        <v>319.99742343629396</v>
      </c>
      <c r="L363" s="9">
        <v>323.39859603939288</v>
      </c>
      <c r="M363" s="9">
        <v>336.37741365150197</v>
      </c>
      <c r="N363" s="9">
        <v>367.22084256220563</v>
      </c>
      <c r="O363" s="9">
        <v>371.56194475244592</v>
      </c>
      <c r="P363" s="9">
        <v>376.93652548299104</v>
      </c>
      <c r="Q363" s="9">
        <v>390.35292016227339</v>
      </c>
      <c r="R363" s="9">
        <v>385.28399839418518</v>
      </c>
      <c r="S363" s="9">
        <v>400.98855711882032</v>
      </c>
      <c r="T363" s="9">
        <v>382.26042136073892</v>
      </c>
      <c r="U363" s="9">
        <v>428.92415731702852</v>
      </c>
      <c r="V363" s="9">
        <v>395.78651149354039</v>
      </c>
      <c r="W363" s="9">
        <v>408.65659168458541</v>
      </c>
      <c r="X363" s="9">
        <v>380.15892181696802</v>
      </c>
      <c r="Y363" s="9">
        <v>364.11942320670215</v>
      </c>
      <c r="Z363" s="9">
        <v>332.50180038074734</v>
      </c>
      <c r="AA363" s="9">
        <v>359.71460680017168</v>
      </c>
      <c r="AB363" s="9">
        <v>324.92937592636343</v>
      </c>
      <c r="AC363" s="9">
        <v>334.37488458420705</v>
      </c>
      <c r="AD363" s="9">
        <v>325.60180935324189</v>
      </c>
      <c r="AE363" s="9">
        <v>325.88527237900291</v>
      </c>
      <c r="AF363" s="9">
        <v>316.8219268649957</v>
      </c>
      <c r="AG363" s="9">
        <v>322.72992228573025</v>
      </c>
      <c r="AH363" s="9">
        <v>333.2706760513326</v>
      </c>
      <c r="AI363" s="9">
        <v>334.18375797031979</v>
      </c>
      <c r="AJ363" s="9">
        <v>378.80886446959585</v>
      </c>
      <c r="AK363" s="9">
        <v>358.47749507202826</v>
      </c>
      <c r="AL363" s="9">
        <v>361.6068316844154</v>
      </c>
      <c r="AM363" s="9">
        <v>350.85682130859476</v>
      </c>
      <c r="AN363" s="9">
        <v>364.04460109154036</v>
      </c>
      <c r="AO363" s="9">
        <v>366.90048761704168</v>
      </c>
      <c r="AP363" s="9">
        <v>368.91870117268661</v>
      </c>
      <c r="AQ363" s="9">
        <v>348.9239719292803</v>
      </c>
      <c r="AR363" s="9">
        <v>316.62653573629996</v>
      </c>
      <c r="AS363" s="9">
        <v>284.98063755309568</v>
      </c>
      <c r="AT363" s="9">
        <v>306.34256649629964</v>
      </c>
      <c r="AU363" s="9">
        <v>268.6796743683293</v>
      </c>
      <c r="AV363" s="9">
        <v>270.37234290237291</v>
      </c>
      <c r="AW363" s="9">
        <v>283.18770164627159</v>
      </c>
      <c r="AX363" s="9">
        <v>254.30325284489564</v>
      </c>
      <c r="AY363" s="9">
        <v>292.7663597907918</v>
      </c>
      <c r="AZ363" s="9">
        <v>310.41588864447067</v>
      </c>
      <c r="BA363" s="9">
        <v>317.72598921558262</v>
      </c>
      <c r="BB363" s="9">
        <v>342.85534287862532</v>
      </c>
      <c r="BC363" s="9">
        <v>376.42089408688923</v>
      </c>
      <c r="BD363" s="9">
        <v>417.32838854683547</v>
      </c>
      <c r="BE363" s="9">
        <v>464.75378804469693</v>
      </c>
      <c r="BF363" s="9">
        <v>514.23051330215412</v>
      </c>
      <c r="BG363" s="9" t="s">
        <v>0</v>
      </c>
      <c r="BH363" s="9" t="s">
        <v>0</v>
      </c>
    </row>
    <row r="364" spans="3:60" x14ac:dyDescent="0.2">
      <c r="C364" s="9" t="s">
        <v>387</v>
      </c>
      <c r="D364" s="9" t="s">
        <v>0</v>
      </c>
      <c r="E364" s="9" t="s">
        <v>0</v>
      </c>
      <c r="F364" s="9" t="s">
        <v>0</v>
      </c>
      <c r="G364" s="9" t="s">
        <v>0</v>
      </c>
      <c r="H364" s="9" t="s">
        <v>0</v>
      </c>
      <c r="I364" s="9" t="s">
        <v>0</v>
      </c>
      <c r="J364" s="9" t="s">
        <v>0</v>
      </c>
      <c r="K364" s="9">
        <v>373194</v>
      </c>
      <c r="L364" s="9">
        <v>378233</v>
      </c>
      <c r="M364" s="9">
        <v>374219</v>
      </c>
      <c r="N364" s="9">
        <v>355795</v>
      </c>
      <c r="O364" s="9">
        <v>365529</v>
      </c>
      <c r="P364" s="9">
        <v>371997</v>
      </c>
      <c r="Q364" s="9">
        <v>355325</v>
      </c>
      <c r="R364" s="9">
        <v>342119</v>
      </c>
      <c r="S364" s="9">
        <v>313629</v>
      </c>
      <c r="T364" s="9">
        <v>313711</v>
      </c>
      <c r="U364" s="9">
        <v>313888</v>
      </c>
      <c r="V364" s="9">
        <v>303898</v>
      </c>
      <c r="W364" s="9">
        <v>276696</v>
      </c>
      <c r="X364" s="9">
        <v>262689</v>
      </c>
      <c r="Y364" s="9">
        <v>245678</v>
      </c>
      <c r="Z364" s="9">
        <v>197535</v>
      </c>
      <c r="AA364" s="9">
        <v>204241</v>
      </c>
      <c r="AB364" s="9">
        <v>212949</v>
      </c>
      <c r="AC364" s="9">
        <v>209731</v>
      </c>
      <c r="AD364" s="9">
        <v>202822</v>
      </c>
      <c r="AE364" s="9">
        <v>196583</v>
      </c>
      <c r="AF364" s="9">
        <v>189051</v>
      </c>
      <c r="AG364" s="9">
        <v>155171</v>
      </c>
      <c r="AH364" s="9">
        <v>144287</v>
      </c>
      <c r="AI364" s="9">
        <v>150650</v>
      </c>
      <c r="AJ364" s="9">
        <v>134540</v>
      </c>
      <c r="AK364" s="9">
        <v>130420</v>
      </c>
      <c r="AL364" s="9">
        <v>123726</v>
      </c>
      <c r="AM364" s="9">
        <v>119832</v>
      </c>
      <c r="AN364" s="9">
        <v>124767</v>
      </c>
      <c r="AO364" s="9">
        <v>126599</v>
      </c>
      <c r="AP364" s="9">
        <v>127112</v>
      </c>
      <c r="AQ364" s="9">
        <v>132486</v>
      </c>
      <c r="AR364" s="9">
        <v>130726</v>
      </c>
      <c r="AS364" s="9">
        <v>126924</v>
      </c>
      <c r="AT364" s="9">
        <v>124561</v>
      </c>
      <c r="AU364" s="9">
        <v>121805.60644868301</v>
      </c>
      <c r="AV364" s="9">
        <v>121847.58910081744</v>
      </c>
      <c r="AW364" s="9">
        <v>121607</v>
      </c>
      <c r="AX364" s="9">
        <v>121020</v>
      </c>
      <c r="AY364" s="9">
        <v>117722</v>
      </c>
      <c r="AZ364" s="9">
        <v>120511</v>
      </c>
      <c r="BA364" s="9">
        <v>120278</v>
      </c>
      <c r="BB364" s="9">
        <v>120000</v>
      </c>
      <c r="BC364" s="9">
        <v>120000</v>
      </c>
      <c r="BD364" s="9">
        <v>120000</v>
      </c>
      <c r="BE364" s="9">
        <v>120000</v>
      </c>
      <c r="BF364" s="9" t="s">
        <v>0</v>
      </c>
      <c r="BG364" s="9" t="s">
        <v>0</v>
      </c>
      <c r="BH364" s="9" t="s">
        <v>0</v>
      </c>
    </row>
    <row r="365" spans="3:60" x14ac:dyDescent="0.2">
      <c r="C365" s="9" t="s">
        <v>388</v>
      </c>
      <c r="D365" s="9" t="s">
        <v>0</v>
      </c>
      <c r="E365" s="9" t="s">
        <v>0</v>
      </c>
      <c r="F365" s="9" t="s">
        <v>0</v>
      </c>
      <c r="G365" s="9" t="s">
        <v>0</v>
      </c>
      <c r="H365" s="9" t="s">
        <v>0</v>
      </c>
      <c r="I365" s="9" t="s">
        <v>0</v>
      </c>
      <c r="J365" s="9" t="s">
        <v>0</v>
      </c>
      <c r="K365" s="9" t="s">
        <v>0</v>
      </c>
      <c r="L365" s="9" t="s">
        <v>0</v>
      </c>
      <c r="M365" s="9" t="s">
        <v>0</v>
      </c>
      <c r="N365" s="9" t="s">
        <v>0</v>
      </c>
      <c r="O365" s="9" t="s">
        <v>0</v>
      </c>
      <c r="P365" s="9" t="s">
        <v>0</v>
      </c>
      <c r="Q365" s="9" t="s">
        <v>0</v>
      </c>
      <c r="R365" s="9" t="s">
        <v>0</v>
      </c>
      <c r="S365" s="9" t="s">
        <v>0</v>
      </c>
      <c r="T365" s="9" t="s">
        <v>0</v>
      </c>
      <c r="U365" s="9">
        <v>24.708051028240099</v>
      </c>
      <c r="V365" s="9">
        <v>20.738287616603671</v>
      </c>
      <c r="W365" s="9">
        <v>18.314660890754027</v>
      </c>
      <c r="X365" s="9">
        <v>12.737427503879463</v>
      </c>
      <c r="Y365" s="9">
        <v>12.867343135836853</v>
      </c>
      <c r="Z365" s="9">
        <v>10.911438462168535</v>
      </c>
      <c r="AA365" s="9">
        <v>13.535190946647175</v>
      </c>
      <c r="AB365" s="9">
        <v>12.199893635095997</v>
      </c>
      <c r="AC365" s="9">
        <v>13.617104110566785</v>
      </c>
      <c r="AD365" s="9">
        <v>13.376188347052311</v>
      </c>
      <c r="AE365" s="9">
        <v>13.596249482433917</v>
      </c>
      <c r="AF365" s="9">
        <v>11.981808703140596</v>
      </c>
      <c r="AG365" s="9">
        <v>11.529562461036898</v>
      </c>
      <c r="AH365" s="9">
        <v>12.943378006758067</v>
      </c>
      <c r="AI365" s="9">
        <v>12.652069957825596</v>
      </c>
      <c r="AJ365" s="9">
        <v>23.263773749512275</v>
      </c>
      <c r="AK365" s="9">
        <v>22.191939886430795</v>
      </c>
      <c r="AL365" s="9">
        <v>22.83512444270967</v>
      </c>
      <c r="AM365" s="9">
        <v>22.057098981538907</v>
      </c>
      <c r="AN365" s="9">
        <v>21.710925991109029</v>
      </c>
      <c r="AO365" s="9">
        <v>20.828978822551196</v>
      </c>
      <c r="AP365" s="9">
        <v>21.4471005386489</v>
      </c>
      <c r="AQ365" s="9">
        <v>17.386399042324658</v>
      </c>
      <c r="AR365" s="9">
        <v>12.103337872945948</v>
      </c>
      <c r="AS365" s="9">
        <v>6.7384935637122387</v>
      </c>
      <c r="AT365" s="9">
        <v>22.857955584452522</v>
      </c>
      <c r="AU365" s="9">
        <v>12.373154653637821</v>
      </c>
      <c r="AV365" s="9">
        <v>13.493308090768057</v>
      </c>
      <c r="AW365" s="9">
        <v>14.820081581550051</v>
      </c>
      <c r="AX365" s="9">
        <v>6.65194890199189</v>
      </c>
      <c r="AY365" s="9">
        <v>20.394070702484598</v>
      </c>
      <c r="AZ365" s="9">
        <v>23.044811867487834</v>
      </c>
      <c r="BA365" s="9">
        <v>18.010357388442262</v>
      </c>
      <c r="BB365" s="9">
        <v>17.756898192197905</v>
      </c>
      <c r="BC365" s="9">
        <v>17.578514189898286</v>
      </c>
      <c r="BD365" s="9">
        <v>15.416738889851866</v>
      </c>
      <c r="BE365" s="9">
        <v>15.288413633586716</v>
      </c>
      <c r="BF365" s="9">
        <v>14.732933002196571</v>
      </c>
      <c r="BG365" s="9" t="s">
        <v>0</v>
      </c>
      <c r="BH365" s="9" t="s">
        <v>0</v>
      </c>
    </row>
    <row r="366" spans="3:60" x14ac:dyDescent="0.2">
      <c r="C366" s="9" t="s">
        <v>389</v>
      </c>
      <c r="D366" s="9" t="s">
        <v>0</v>
      </c>
      <c r="E366" s="9" t="s">
        <v>0</v>
      </c>
      <c r="F366" s="9" t="s">
        <v>0</v>
      </c>
      <c r="G366" s="9" t="s">
        <v>0</v>
      </c>
      <c r="H366" s="9" t="s">
        <v>0</v>
      </c>
      <c r="I366" s="9" t="s">
        <v>0</v>
      </c>
      <c r="J366" s="9" t="s">
        <v>0</v>
      </c>
      <c r="K366" s="9" t="s">
        <v>0</v>
      </c>
      <c r="L366" s="9" t="s">
        <v>0</v>
      </c>
      <c r="M366" s="9" t="s">
        <v>0</v>
      </c>
      <c r="N366" s="9" t="s">
        <v>0</v>
      </c>
      <c r="O366" s="9" t="s">
        <v>0</v>
      </c>
      <c r="P366" s="9" t="s">
        <v>0</v>
      </c>
      <c r="Q366" s="9" t="s">
        <v>0</v>
      </c>
      <c r="R366" s="9" t="s">
        <v>0</v>
      </c>
      <c r="S366" s="9" t="s">
        <v>0</v>
      </c>
      <c r="T366" s="9" t="s">
        <v>0</v>
      </c>
      <c r="U366" s="9">
        <v>49.670027368350198</v>
      </c>
      <c r="V366" s="9">
        <v>54.465212516327398</v>
      </c>
      <c r="W366" s="9">
        <v>57.313225937457688</v>
      </c>
      <c r="X366" s="9">
        <v>61.964569011105226</v>
      </c>
      <c r="Y366" s="9">
        <v>64.695573036815858</v>
      </c>
      <c r="Z366" s="9">
        <v>69.451485797303889</v>
      </c>
      <c r="AA366" s="9">
        <v>62.345317384932429</v>
      </c>
      <c r="AB366" s="9">
        <v>66.206924978561148</v>
      </c>
      <c r="AC366" s="9">
        <v>65.713451457863087</v>
      </c>
      <c r="AD366" s="9">
        <v>67.33557381495136</v>
      </c>
      <c r="AE366" s="9">
        <v>66.14329790881041</v>
      </c>
      <c r="AF366" s="9">
        <v>67.467933035245622</v>
      </c>
      <c r="AG366" s="9">
        <v>65.952282566768503</v>
      </c>
      <c r="AH366" s="9">
        <v>63.928944308830864</v>
      </c>
      <c r="AI366" s="9">
        <v>63.420165937834781</v>
      </c>
      <c r="AJ366" s="9">
        <v>54.937042805870917</v>
      </c>
      <c r="AK366" s="9">
        <v>55.66979305678251</v>
      </c>
      <c r="AL366" s="9">
        <v>53.894216341429448</v>
      </c>
      <c r="AM366" s="9">
        <v>54.574310697794942</v>
      </c>
      <c r="AN366" s="9">
        <v>53.511065917495579</v>
      </c>
      <c r="AO366" s="9">
        <v>53.006392435467994</v>
      </c>
      <c r="AP366" s="9">
        <v>53.783203028537969</v>
      </c>
      <c r="AQ366" s="9">
        <v>58.672865318705824</v>
      </c>
      <c r="AR366" s="9">
        <v>63.381586181371304</v>
      </c>
      <c r="AS366" s="9">
        <v>64.807736468585986</v>
      </c>
      <c r="AT366" s="9">
        <v>57.188573054026037</v>
      </c>
      <c r="AU366" s="9">
        <v>68.24671953052345</v>
      </c>
      <c r="AV366" s="9">
        <v>67.338644789776765</v>
      </c>
      <c r="AW366" s="9">
        <v>65.178538392229456</v>
      </c>
      <c r="AX366" s="9">
        <v>72.60632013356927</v>
      </c>
      <c r="AY366" s="9">
        <v>61.644120569221684</v>
      </c>
      <c r="AZ366" s="9">
        <v>57.293440893033107</v>
      </c>
      <c r="BA366" s="9">
        <v>55.437716306814266</v>
      </c>
      <c r="BB366" s="9">
        <v>51.731182482507748</v>
      </c>
      <c r="BC366" s="9">
        <v>47.553465812729058</v>
      </c>
      <c r="BD366" s="9">
        <v>43.290110534807127</v>
      </c>
      <c r="BE366" s="9">
        <v>39.233462972033657</v>
      </c>
      <c r="BF366" s="9">
        <v>35.70770737602269</v>
      </c>
      <c r="BG366" s="9" t="s">
        <v>0</v>
      </c>
      <c r="BH366" s="9" t="s">
        <v>0</v>
      </c>
    </row>
    <row r="367" spans="3:60" x14ac:dyDescent="0.2">
      <c r="C367" s="9" t="s">
        <v>390</v>
      </c>
      <c r="D367" s="9" t="s">
        <v>0</v>
      </c>
      <c r="E367" s="9" t="s">
        <v>0</v>
      </c>
      <c r="F367" s="9" t="s">
        <v>0</v>
      </c>
      <c r="G367" s="9" t="s">
        <v>0</v>
      </c>
      <c r="H367" s="9" t="s">
        <v>0</v>
      </c>
      <c r="I367" s="9" t="s">
        <v>0</v>
      </c>
      <c r="J367" s="9" t="s">
        <v>0</v>
      </c>
      <c r="K367" s="9" t="s">
        <v>0</v>
      </c>
      <c r="L367" s="9" t="s">
        <v>0</v>
      </c>
      <c r="M367" s="9" t="s">
        <v>0</v>
      </c>
      <c r="N367" s="9" t="s">
        <v>0</v>
      </c>
      <c r="O367" s="9" t="s">
        <v>0</v>
      </c>
      <c r="P367" s="9" t="s">
        <v>0</v>
      </c>
      <c r="Q367" s="9" t="s">
        <v>0</v>
      </c>
      <c r="R367" s="9" t="s">
        <v>0</v>
      </c>
      <c r="S367" s="9" t="s">
        <v>0</v>
      </c>
      <c r="T367" s="9" t="s">
        <v>0</v>
      </c>
      <c r="U367" s="9">
        <v>4.0396813937557603</v>
      </c>
      <c r="V367" s="9">
        <v>3.1904613286171699</v>
      </c>
      <c r="W367" s="9">
        <v>3.0533640178692298</v>
      </c>
      <c r="X367" s="9">
        <v>2.3047047706565178</v>
      </c>
      <c r="Y367" s="9">
        <v>1.6129049286666743</v>
      </c>
      <c r="Z367" s="9">
        <v>0.95252260058716254</v>
      </c>
      <c r="AA367" s="9">
        <v>0.87562636150087869</v>
      </c>
      <c r="AB367" s="9">
        <v>0.8674067975015306</v>
      </c>
      <c r="AC367" s="9">
        <v>0.6665708816699959</v>
      </c>
      <c r="AD367" s="9">
        <v>0.69477530437077162</v>
      </c>
      <c r="AE367" s="9">
        <v>0.66711485292218919</v>
      </c>
      <c r="AF367" s="9">
        <v>0.80974757440478839</v>
      </c>
      <c r="AG367" s="9">
        <v>1.7593528966075107</v>
      </c>
      <c r="AH367" s="9">
        <v>1.745156788503694</v>
      </c>
      <c r="AI367" s="9">
        <v>2.2140934259614684</v>
      </c>
      <c r="AJ367" s="9">
        <v>2.0502799782837693</v>
      </c>
      <c r="AK367" s="9">
        <v>2.0810229999561427</v>
      </c>
      <c r="AL367" s="9">
        <v>2.2912404650150147</v>
      </c>
      <c r="AM367" s="9">
        <v>1.8175305628828995</v>
      </c>
      <c r="AN367" s="9">
        <v>2.7799288200555363</v>
      </c>
      <c r="AO367" s="9">
        <v>2.8715628690422315</v>
      </c>
      <c r="AP367" s="9">
        <v>1.8759030071362552</v>
      </c>
      <c r="AQ367" s="9">
        <v>2.2638198783227557</v>
      </c>
      <c r="AR367" s="9">
        <v>1.2508489315141345</v>
      </c>
      <c r="AS367" s="9">
        <v>1.8756641817529323</v>
      </c>
      <c r="AT367" s="9">
        <v>0.84597524506499033</v>
      </c>
      <c r="AU367" s="9">
        <v>0.66530943681982713</v>
      </c>
      <c r="AV367" s="9">
        <v>0.6646157082380163</v>
      </c>
      <c r="AW367" s="9">
        <v>0.9708184455504657</v>
      </c>
      <c r="AX367" s="9">
        <v>0.96504900682822936</v>
      </c>
      <c r="AY367" s="9">
        <v>0.67866254561619144</v>
      </c>
      <c r="AZ367" s="9">
        <v>0.39104210169242731</v>
      </c>
      <c r="BA367" s="9">
        <v>1.2609032614327518</v>
      </c>
      <c r="BB367" s="9">
        <v>1.448895447808048</v>
      </c>
      <c r="BC367" s="9">
        <v>1.6558202420998716</v>
      </c>
      <c r="BD367" s="9">
        <v>1.9608261443485915</v>
      </c>
      <c r="BE367" s="9">
        <v>2.1597523694984742</v>
      </c>
      <c r="BF367" s="9">
        <v>2.3535291025143326</v>
      </c>
      <c r="BG367" s="9" t="s">
        <v>0</v>
      </c>
      <c r="BH367" s="9" t="s">
        <v>0</v>
      </c>
    </row>
    <row r="368" spans="3:60" x14ac:dyDescent="0.2">
      <c r="C368" s="9" t="s">
        <v>391</v>
      </c>
      <c r="D368" s="9" t="s">
        <v>0</v>
      </c>
      <c r="E368" s="9" t="s">
        <v>0</v>
      </c>
      <c r="F368" s="9" t="s">
        <v>0</v>
      </c>
      <c r="G368" s="9" t="s">
        <v>0</v>
      </c>
      <c r="H368" s="9" t="s">
        <v>0</v>
      </c>
      <c r="I368" s="9" t="s">
        <v>0</v>
      </c>
      <c r="J368" s="9" t="s">
        <v>0</v>
      </c>
      <c r="K368" s="9" t="s">
        <v>0</v>
      </c>
      <c r="L368" s="9" t="s">
        <v>0</v>
      </c>
      <c r="M368" s="9" t="s">
        <v>0</v>
      </c>
      <c r="N368" s="9" t="s">
        <v>0</v>
      </c>
      <c r="O368" s="9" t="s">
        <v>0</v>
      </c>
      <c r="P368" s="9" t="s">
        <v>0</v>
      </c>
      <c r="Q368" s="9" t="s">
        <v>0</v>
      </c>
      <c r="R368" s="9" t="s">
        <v>0</v>
      </c>
      <c r="S368" s="9" t="s">
        <v>0</v>
      </c>
      <c r="T368" s="9" t="s">
        <v>0</v>
      </c>
      <c r="U368" s="9">
        <v>21.582240209653943</v>
      </c>
      <c r="V368" s="9">
        <v>21.606038538451756</v>
      </c>
      <c r="W368" s="9">
        <v>21.318749153919047</v>
      </c>
      <c r="X368" s="9">
        <v>22.993298714358779</v>
      </c>
      <c r="Y368" s="9">
        <v>20.8241788986806</v>
      </c>
      <c r="Z368" s="9">
        <v>18.684553139940419</v>
      </c>
      <c r="AA368" s="9">
        <v>23.243865306919499</v>
      </c>
      <c r="AB368" s="9">
        <v>20.725774588841333</v>
      </c>
      <c r="AC368" s="9">
        <v>20.002873549900123</v>
      </c>
      <c r="AD368" s="9">
        <v>18.593462533625548</v>
      </c>
      <c r="AE368" s="9">
        <v>19.59333775583347</v>
      </c>
      <c r="AF368" s="9">
        <v>19.740510687208978</v>
      </c>
      <c r="AG368" s="9">
        <v>20.758802075587091</v>
      </c>
      <c r="AH368" s="9">
        <v>21.382520895907373</v>
      </c>
      <c r="AI368" s="9">
        <v>21.713670678378154</v>
      </c>
      <c r="AJ368" s="9">
        <v>19.748903466333047</v>
      </c>
      <c r="AK368" s="9">
        <v>20.057244056830545</v>
      </c>
      <c r="AL368" s="9">
        <v>20.97941875084587</v>
      </c>
      <c r="AM368" s="9">
        <v>21.551059757783257</v>
      </c>
      <c r="AN368" s="9">
        <v>21.998079271339861</v>
      </c>
      <c r="AO368" s="9">
        <v>23.293065872938584</v>
      </c>
      <c r="AP368" s="9">
        <v>22.893793425676876</v>
      </c>
      <c r="AQ368" s="9">
        <v>21.676915760646757</v>
      </c>
      <c r="AR368" s="9">
        <v>23.264227014168622</v>
      </c>
      <c r="AS368" s="9">
        <v>26.578105785948811</v>
      </c>
      <c r="AT368" s="9">
        <v>19.107496116456435</v>
      </c>
      <c r="AU368" s="9">
        <v>18.714816379018895</v>
      </c>
      <c r="AV368" s="9">
        <v>18.503431411217161</v>
      </c>
      <c r="AW368" s="9">
        <v>19.030561580670035</v>
      </c>
      <c r="AX368" s="9">
        <v>19.77668195761062</v>
      </c>
      <c r="AY368" s="9">
        <v>17.28314618267753</v>
      </c>
      <c r="AZ368" s="9">
        <v>19.270705137786624</v>
      </c>
      <c r="BA368" s="9">
        <v>25.29102304331073</v>
      </c>
      <c r="BB368" s="9">
        <v>29.063023877486298</v>
      </c>
      <c r="BC368" s="9">
        <v>33.212199755272778</v>
      </c>
      <c r="BD368" s="9">
        <v>39.332324430992415</v>
      </c>
      <c r="BE368" s="9">
        <v>43.318371024881166</v>
      </c>
      <c r="BF368" s="9">
        <v>47.205830519266406</v>
      </c>
      <c r="BG368" s="9" t="s">
        <v>0</v>
      </c>
      <c r="BH368" s="9" t="s">
        <v>0</v>
      </c>
    </row>
    <row r="369" spans="3:60" x14ac:dyDescent="0.2">
      <c r="C369" s="9" t="s">
        <v>393</v>
      </c>
      <c r="D369" s="9">
        <v>6.3993900000000005E-3</v>
      </c>
      <c r="E369" s="9">
        <v>8.9047999999999992E-3</v>
      </c>
      <c r="F369" s="9">
        <v>1.0211420000000001E-2</v>
      </c>
      <c r="G369" s="9">
        <v>1.254951E-2</v>
      </c>
      <c r="H369" s="9">
        <v>1.6487249999999998E-2</v>
      </c>
      <c r="I369" s="9">
        <v>3.2833080000000001E-2</v>
      </c>
      <c r="J369" s="9">
        <v>4.2372199999999999E-2</v>
      </c>
      <c r="K369" s="9">
        <v>5.12735E-2</v>
      </c>
      <c r="L369" s="9">
        <v>6.9231689999999999E-2</v>
      </c>
      <c r="M369" s="9">
        <v>9.8075809999999999E-2</v>
      </c>
      <c r="N369" s="9">
        <v>0.20317172</v>
      </c>
      <c r="O369" s="9">
        <v>0.33504653000000001</v>
      </c>
      <c r="P369" s="9">
        <v>0.44778983</v>
      </c>
      <c r="Q369" s="9">
        <v>0.5567375</v>
      </c>
      <c r="R369" s="9">
        <v>0.80304386999999999</v>
      </c>
      <c r="S369" s="9">
        <v>1.2345469769999999</v>
      </c>
      <c r="T369" s="9">
        <v>1.86799</v>
      </c>
      <c r="U369" s="9">
        <v>2.4768690000000002</v>
      </c>
      <c r="V369" s="9">
        <v>3.7889200000000001</v>
      </c>
      <c r="W369" s="9">
        <v>7.1584709999999996</v>
      </c>
      <c r="X369" s="9">
        <v>13.865971</v>
      </c>
      <c r="Y369" s="9">
        <v>23.656517999999998</v>
      </c>
      <c r="Z369" s="9">
        <v>42.319927</v>
      </c>
      <c r="AA369" s="9">
        <v>77.716559000000004</v>
      </c>
      <c r="AB369" s="9">
        <v>156.72365300000001</v>
      </c>
      <c r="AC369" s="9">
        <v>302.86374899999998</v>
      </c>
      <c r="AD369" s="9">
        <v>611.52122999999995</v>
      </c>
      <c r="AE369" s="9">
        <v>1183.3267800000001</v>
      </c>
      <c r="AF369" s="9">
        <v>2289.4299000000001</v>
      </c>
      <c r="AG369" s="9">
        <v>4167.6358499999997</v>
      </c>
      <c r="AH369" s="9">
        <v>6248.2738699999991</v>
      </c>
      <c r="AI369" s="9">
        <v>8843.9153999999999</v>
      </c>
      <c r="AJ369" s="9">
        <v>12107.71602</v>
      </c>
      <c r="AK369" s="9">
        <v>13553.387312000001</v>
      </c>
      <c r="AL369" s="9">
        <v>13385.686444000001</v>
      </c>
      <c r="AM369" s="9">
        <v>13840.405294</v>
      </c>
      <c r="AN369" s="9">
        <v>16513.954169000001</v>
      </c>
      <c r="AO369" s="9">
        <v>15392.362999999999</v>
      </c>
      <c r="AP369" s="9">
        <v>18755.238440000001</v>
      </c>
      <c r="AQ369" s="9">
        <v>19602.934365000001</v>
      </c>
      <c r="AR369" s="9">
        <v>21240.709446000001</v>
      </c>
      <c r="AS369" s="9">
        <v>22806.625999999997</v>
      </c>
      <c r="AT369" s="9">
        <v>24956.134449000001</v>
      </c>
      <c r="AU369" s="9">
        <v>27466</v>
      </c>
      <c r="AV369" s="9">
        <v>29727</v>
      </c>
      <c r="AW369" s="9">
        <v>32522.058059972449</v>
      </c>
      <c r="AX369" s="9">
        <v>38202.92</v>
      </c>
      <c r="AY369" s="9">
        <v>47322.950000000004</v>
      </c>
      <c r="AZ369" s="9">
        <v>60924.789999999994</v>
      </c>
      <c r="BA369" s="9">
        <v>61391.68</v>
      </c>
      <c r="BB369" s="9">
        <v>63803.700000000004</v>
      </c>
      <c r="BC369" s="9">
        <v>67579.939999999988</v>
      </c>
      <c r="BD369" s="9">
        <v>71499.599999999991</v>
      </c>
      <c r="BE369" s="9">
        <v>75646.61</v>
      </c>
      <c r="BF369" s="9">
        <v>80034.159999999989</v>
      </c>
      <c r="BG369" s="9" t="s">
        <v>0</v>
      </c>
      <c r="BH369" s="9" t="s">
        <v>0</v>
      </c>
    </row>
    <row r="370" spans="3:60" x14ac:dyDescent="0.2">
      <c r="C370" s="9" t="s">
        <v>394</v>
      </c>
      <c r="D370" s="9">
        <v>4966.7876894562332</v>
      </c>
      <c r="E370" s="9">
        <v>5963.6922572150261</v>
      </c>
      <c r="F370" s="9">
        <v>5795.5570704554957</v>
      </c>
      <c r="G370" s="9">
        <v>5911.3246589677274</v>
      </c>
      <c r="H370" s="9">
        <v>5978.5672031735185</v>
      </c>
      <c r="I370" s="9">
        <v>10824.486793192013</v>
      </c>
      <c r="J370" s="9">
        <v>12700.578452344895</v>
      </c>
      <c r="K370" s="9">
        <v>13024.271615813701</v>
      </c>
      <c r="L370" s="9">
        <v>13026.617027015445</v>
      </c>
      <c r="M370" s="9">
        <v>13362.722118338517</v>
      </c>
      <c r="N370" s="9">
        <v>13636.416356264323</v>
      </c>
      <c r="O370" s="9">
        <v>13881.203004045003</v>
      </c>
      <c r="P370" s="9">
        <v>14516.614808449694</v>
      </c>
      <c r="Q370" s="9">
        <v>13872.80576484903</v>
      </c>
      <c r="R370" s="9">
        <v>13696.288205359739</v>
      </c>
      <c r="S370" s="9">
        <v>14859.403808749765</v>
      </c>
      <c r="T370" s="9">
        <v>16791.431980694058</v>
      </c>
      <c r="U370" s="9">
        <v>16578.308329362088</v>
      </c>
      <c r="V370" s="9">
        <v>17135.267755512621</v>
      </c>
      <c r="W370" s="9">
        <v>19191.17435669629</v>
      </c>
      <c r="X370" s="9">
        <v>22069.910331909807</v>
      </c>
      <c r="Y370" s="9">
        <v>22687.549551876862</v>
      </c>
      <c r="Z370" s="9">
        <v>23807.820272345671</v>
      </c>
      <c r="AA370" s="9">
        <v>25434.080716381679</v>
      </c>
      <c r="AB370" s="9">
        <v>24150.88778545782</v>
      </c>
      <c r="AC370" s="9">
        <v>24422.000910947754</v>
      </c>
      <c r="AD370" s="9">
        <v>26105.698284781134</v>
      </c>
      <c r="AE370" s="9">
        <v>27476.952442459438</v>
      </c>
      <c r="AF370" s="9">
        <v>28511.517737752682</v>
      </c>
      <c r="AG370" s="9">
        <v>29899.217634462315</v>
      </c>
      <c r="AH370" s="9">
        <v>30201.716689669982</v>
      </c>
      <c r="AI370" s="9">
        <v>27094.250477490546</v>
      </c>
      <c r="AJ370" s="9">
        <v>25213.377032352142</v>
      </c>
      <c r="AK370" s="9">
        <v>24340.769657217705</v>
      </c>
      <c r="AL370" s="9">
        <v>21686.9018847511</v>
      </c>
      <c r="AM370" s="9">
        <v>20940.017196532994</v>
      </c>
      <c r="AN370" s="9">
        <v>22104.92034157761</v>
      </c>
      <c r="AO370" s="9">
        <v>19394.580002833976</v>
      </c>
      <c r="AP370" s="9">
        <v>21111.141257560994</v>
      </c>
      <c r="AQ370" s="9">
        <v>20902.844762709981</v>
      </c>
      <c r="AR370" s="9">
        <v>21240.709446000001</v>
      </c>
      <c r="AS370" s="9">
        <v>20993.645752626344</v>
      </c>
      <c r="AT370" s="9">
        <v>21375.641313795601</v>
      </c>
      <c r="AU370" s="9">
        <v>22224.96039784819</v>
      </c>
      <c r="AV370" s="9">
        <v>22350.577479827305</v>
      </c>
      <c r="AW370" s="9">
        <v>22640.241438234265</v>
      </c>
      <c r="AX370" s="9">
        <v>24611.478903387546</v>
      </c>
      <c r="AY370" s="9">
        <v>27488.672115134752</v>
      </c>
      <c r="AZ370" s="9">
        <v>30480.166984516403</v>
      </c>
      <c r="BA370" s="9">
        <v>26901.076395263772</v>
      </c>
      <c r="BB370" s="9">
        <v>25337.17206864119</v>
      </c>
      <c r="BC370" s="9">
        <v>23939.826574515737</v>
      </c>
      <c r="BD370" s="9">
        <v>22523.505309358879</v>
      </c>
      <c r="BE370" s="9">
        <v>21120.297954186295</v>
      </c>
      <c r="BF370" s="9">
        <v>19741.499307260998</v>
      </c>
      <c r="BG370" s="9" t="s">
        <v>0</v>
      </c>
      <c r="BH370" s="9" t="s">
        <v>0</v>
      </c>
    </row>
    <row r="371" spans="3:60" x14ac:dyDescent="0.2">
      <c r="C371" s="9" t="s">
        <v>395</v>
      </c>
      <c r="D371" s="9">
        <v>556.46869565217401</v>
      </c>
      <c r="E371" s="9">
        <v>596.95649259234426</v>
      </c>
      <c r="F371" s="9">
        <v>721.65512367491169</v>
      </c>
      <c r="G371" s="9">
        <v>886.89116607773849</v>
      </c>
      <c r="H371" s="9">
        <v>1183.8335607094134</v>
      </c>
      <c r="I371" s="9">
        <v>2273.4441213128375</v>
      </c>
      <c r="J371" s="9">
        <v>2639.5190930044228</v>
      </c>
      <c r="K371" s="9">
        <v>2848.211309854461</v>
      </c>
      <c r="L371" s="9">
        <v>2851.152705707932</v>
      </c>
      <c r="M371" s="9">
        <v>3155.7954179805656</v>
      </c>
      <c r="N371" s="9">
        <v>2671.976117204556</v>
      </c>
      <c r="O371" s="9">
        <v>3012.493638676845</v>
      </c>
      <c r="P371" s="9">
        <v>2754.7312568823709</v>
      </c>
      <c r="Q371" s="9">
        <v>2469.3733173066262</v>
      </c>
      <c r="R371" s="9">
        <v>2190.0519529396365</v>
      </c>
      <c r="S371" s="9">
        <v>2365.1095476289461</v>
      </c>
      <c r="T371" s="9">
        <v>2769.3947624356574</v>
      </c>
      <c r="U371" s="9">
        <v>2889.420452159306</v>
      </c>
      <c r="V371" s="9">
        <v>2663.8263168255576</v>
      </c>
      <c r="W371" s="9">
        <v>3373.9476549354526</v>
      </c>
      <c r="X371" s="9">
        <v>5315.4837844054282</v>
      </c>
      <c r="Y371" s="9">
        <v>5670.5781676973966</v>
      </c>
      <c r="Z371" s="9">
        <v>6157.9545719108319</v>
      </c>
      <c r="AA371" s="9">
        <v>7075.046792782623</v>
      </c>
      <c r="AB371" s="9">
        <v>5293.1622462316818</v>
      </c>
      <c r="AC371" s="9">
        <v>6606.240339752776</v>
      </c>
      <c r="AD371" s="9">
        <v>7512.093620899971</v>
      </c>
      <c r="AE371" s="9">
        <v>7791.9651005827554</v>
      </c>
      <c r="AF371" s="9">
        <v>8781.0477746582601</v>
      </c>
      <c r="AG371" s="9">
        <v>9951.7789642846037</v>
      </c>
      <c r="AH371" s="9">
        <v>9993.7363867700751</v>
      </c>
      <c r="AI371" s="9">
        <v>7216.0590671579685</v>
      </c>
      <c r="AJ371" s="9">
        <v>8033.1124993862895</v>
      </c>
      <c r="AK371" s="9">
        <v>9030.2636857587368</v>
      </c>
      <c r="AL371" s="9">
        <v>9389.9256518771526</v>
      </c>
      <c r="AM371" s="9">
        <v>10300.986375409349</v>
      </c>
      <c r="AN371" s="9">
        <v>11560.345935596779</v>
      </c>
      <c r="AO371" s="9">
        <v>11813.925090183437</v>
      </c>
      <c r="AP371" s="9">
        <v>14410.479016519401</v>
      </c>
      <c r="AQ371" s="9">
        <v>12647.054429032258</v>
      </c>
      <c r="AR371" s="9">
        <v>14134.089330582914</v>
      </c>
      <c r="AS371" s="9">
        <v>13615.896119402983</v>
      </c>
      <c r="AT371" s="9">
        <v>13895.397800111359</v>
      </c>
      <c r="AU371" s="9">
        <v>14427.176264212285</v>
      </c>
      <c r="AV371" s="9">
        <v>13583.012949092179</v>
      </c>
      <c r="AW371" s="9">
        <v>11956.601505588691</v>
      </c>
      <c r="AX371" s="9">
        <v>12649.409111391942</v>
      </c>
      <c r="AY371" s="9">
        <v>12971.828255695482</v>
      </c>
      <c r="AZ371" s="9">
        <v>13898.390835519887</v>
      </c>
      <c r="BA371" s="9">
        <v>9159.7686011457936</v>
      </c>
      <c r="BB371" s="9">
        <v>9767.7840132562233</v>
      </c>
      <c r="BC371" s="9">
        <v>10331.267967020243</v>
      </c>
      <c r="BD371" s="9">
        <v>10231.525775884526</v>
      </c>
      <c r="BE371" s="9">
        <v>9796.4536413772312</v>
      </c>
      <c r="BF371" s="9">
        <v>9379.8832972686814</v>
      </c>
      <c r="BG371" s="9" t="s">
        <v>0</v>
      </c>
      <c r="BH371" s="9" t="s">
        <v>0</v>
      </c>
    </row>
    <row r="372" spans="3:60" x14ac:dyDescent="0.2">
      <c r="C372" s="9" t="s">
        <v>396</v>
      </c>
      <c r="D372" s="9">
        <v>3305.0224177909458</v>
      </c>
      <c r="E372" s="9">
        <v>3968.3871820701534</v>
      </c>
      <c r="F372" s="9">
        <v>3856.5059026187755</v>
      </c>
      <c r="G372" s="9">
        <v>3933.5404970506575</v>
      </c>
      <c r="H372" s="9">
        <v>3978.2853361548569</v>
      </c>
      <c r="I372" s="9">
        <v>7202.8791543731786</v>
      </c>
      <c r="J372" s="9">
        <v>8451.276585270758</v>
      </c>
      <c r="K372" s="9">
        <v>8666.669959950561</v>
      </c>
      <c r="L372" s="9">
        <v>8668.2306541226026</v>
      </c>
      <c r="M372" s="9">
        <v>8891.8832301959792</v>
      </c>
      <c r="N372" s="9">
        <v>9074.0060928029834</v>
      </c>
      <c r="O372" s="9">
        <v>9236.8931355103832</v>
      </c>
      <c r="P372" s="9">
        <v>9659.7117437115357</v>
      </c>
      <c r="Q372" s="9">
        <v>9231.3054064739354</v>
      </c>
      <c r="R372" s="9">
        <v>9113.846290497564</v>
      </c>
      <c r="S372" s="9">
        <v>9887.8119568470629</v>
      </c>
      <c r="T372" s="9">
        <v>11173.430916086012</v>
      </c>
      <c r="U372" s="9">
        <v>11031.613208252655</v>
      </c>
      <c r="V372" s="9">
        <v>11402.227678674888</v>
      </c>
      <c r="W372" s="9">
        <v>12770.278384812544</v>
      </c>
      <c r="X372" s="9">
        <v>14685.859949367719</v>
      </c>
      <c r="Y372" s="9">
        <v>15096.852243729614</v>
      </c>
      <c r="Z372" s="9">
        <v>15842.307873533186</v>
      </c>
      <c r="AA372" s="9">
        <v>16924.461482819857</v>
      </c>
      <c r="AB372" s="9">
        <v>16070.593415928814</v>
      </c>
      <c r="AC372" s="9">
        <v>16250.998742978278</v>
      </c>
      <c r="AD372" s="9">
        <v>17371.372294903606</v>
      </c>
      <c r="AE372" s="9">
        <v>18283.838463175034</v>
      </c>
      <c r="AF372" s="9">
        <v>18972.263599782196</v>
      </c>
      <c r="AG372" s="9">
        <v>19895.673166397602</v>
      </c>
      <c r="AH372" s="9">
        <v>20096.963461318861</v>
      </c>
      <c r="AI372" s="9">
        <v>18029.179183850512</v>
      </c>
      <c r="AJ372" s="9">
        <v>16777.599835209039</v>
      </c>
      <c r="AK372" s="9">
        <v>16196.945473261716</v>
      </c>
      <c r="AL372" s="9">
        <v>14430.996729272758</v>
      </c>
      <c r="AM372" s="9">
        <v>13934.001328542052</v>
      </c>
      <c r="AN372" s="9">
        <v>14709.156468976318</v>
      </c>
      <c r="AO372" s="9">
        <v>12905.629493501448</v>
      </c>
      <c r="AP372" s="9">
        <v>14047.871478281206</v>
      </c>
      <c r="AQ372" s="9">
        <v>13909.265878832834</v>
      </c>
      <c r="AR372" s="9">
        <v>14134.089330582914</v>
      </c>
      <c r="AS372" s="9">
        <v>13969.687085857297</v>
      </c>
      <c r="AT372" s="9">
        <v>14223.876306757787</v>
      </c>
      <c r="AU372" s="9">
        <v>14789.034068304625</v>
      </c>
      <c r="AV372" s="9">
        <v>14872.622757404382</v>
      </c>
      <c r="AW372" s="9">
        <v>15065.372263930174</v>
      </c>
      <c r="AX372" s="9">
        <v>16377.082049100045</v>
      </c>
      <c r="AY372" s="9">
        <v>18291.637020983999</v>
      </c>
      <c r="AZ372" s="9">
        <v>20282.251120918554</v>
      </c>
      <c r="BA372" s="9">
        <v>17900.636408879272</v>
      </c>
      <c r="BB372" s="9">
        <v>16859.976090392061</v>
      </c>
      <c r="BC372" s="9">
        <v>15930.148106544942</v>
      </c>
      <c r="BD372" s="9">
        <v>14987.69317897184</v>
      </c>
      <c r="BE372" s="9">
        <v>14053.964568928865</v>
      </c>
      <c r="BF372" s="9">
        <v>13136.478112364253</v>
      </c>
      <c r="BG372" s="9" t="s">
        <v>0</v>
      </c>
      <c r="BH372" s="9" t="s">
        <v>0</v>
      </c>
    </row>
    <row r="373" spans="3:60" x14ac:dyDescent="0.2">
      <c r="C373" s="9" t="s">
        <v>398</v>
      </c>
      <c r="D373" s="9">
        <v>2.2527214705970633</v>
      </c>
      <c r="E373" s="9">
        <v>2.5622131859588668</v>
      </c>
      <c r="F373" s="9">
        <v>2.3178524860216974</v>
      </c>
      <c r="G373" s="9">
        <v>2.2894745485163779</v>
      </c>
      <c r="H373" s="9">
        <v>2.1928457640953316</v>
      </c>
      <c r="I373" s="9">
        <v>3.7045233952250358</v>
      </c>
      <c r="J373" s="9">
        <v>3.9348804978331722</v>
      </c>
      <c r="K373" s="9">
        <v>3.9023006751644127</v>
      </c>
      <c r="L373" s="9">
        <v>3.8451527093209523</v>
      </c>
      <c r="M373" s="9">
        <v>3.9691501786842118</v>
      </c>
      <c r="N373" s="9">
        <v>4.1519950516719328</v>
      </c>
      <c r="O373" s="9">
        <v>4.0308243287225736</v>
      </c>
      <c r="P373" s="9">
        <v>4.0703168371193339</v>
      </c>
      <c r="Q373" s="9">
        <v>3.705662561682447</v>
      </c>
      <c r="R373" s="9">
        <v>3.4284046052927164</v>
      </c>
      <c r="S373" s="9">
        <v>3.5682031642424823</v>
      </c>
      <c r="T373" s="9">
        <v>3.767819578690708</v>
      </c>
      <c r="U373" s="9">
        <v>3.3977452745678156</v>
      </c>
      <c r="V373" s="9">
        <v>3.4389764509710168</v>
      </c>
      <c r="W373" s="9">
        <v>3.8419203962630273</v>
      </c>
      <c r="X373" s="9">
        <v>4.0439412731005957</v>
      </c>
      <c r="Y373" s="9">
        <v>4.1189506675483161</v>
      </c>
      <c r="Z373" s="9">
        <v>4.0782810844741624</v>
      </c>
      <c r="AA373" s="9">
        <v>4.0325602717299205</v>
      </c>
      <c r="AB373" s="9">
        <v>4.0500688117873009</v>
      </c>
      <c r="AC373" s="9">
        <v>3.8207738881491466</v>
      </c>
      <c r="AD373" s="9">
        <v>3.8168055983626559</v>
      </c>
      <c r="AE373" s="9">
        <v>3.7360139490050099</v>
      </c>
      <c r="AF373" s="9">
        <v>3.7604158118446902</v>
      </c>
      <c r="AG373" s="9">
        <v>4.0812180106557507</v>
      </c>
      <c r="AH373" s="9">
        <v>3.8682449559783256</v>
      </c>
      <c r="AI373" s="9">
        <v>3.6921989550336636</v>
      </c>
      <c r="AJ373" s="9">
        <v>3.2301625318412048</v>
      </c>
      <c r="AK373" s="9">
        <v>2.9452082504452637</v>
      </c>
      <c r="AL373" s="9">
        <v>2.3992994840338335</v>
      </c>
      <c r="AM373" s="9">
        <v>2.1268242575708949</v>
      </c>
      <c r="AN373" s="9">
        <v>2.092419868033518</v>
      </c>
      <c r="AO373" s="9">
        <v>1.7482165721813725</v>
      </c>
      <c r="AP373" s="9">
        <v>1.8853600342657446</v>
      </c>
      <c r="AQ373" s="9">
        <v>1.9618789326870207</v>
      </c>
      <c r="AR373" s="9">
        <v>1.8310735771442448</v>
      </c>
      <c r="AS373" s="9">
        <v>1.6354965548555624</v>
      </c>
      <c r="AT373" s="9">
        <v>1.5898947437560806</v>
      </c>
      <c r="AU373" s="9">
        <v>1.5176991425797814</v>
      </c>
      <c r="AV373" s="9">
        <v>1.4540228013523491</v>
      </c>
      <c r="AW373" s="9">
        <v>1.3906353200977266</v>
      </c>
      <c r="AX373" s="9">
        <v>1.4645406513718253</v>
      </c>
      <c r="AY373" s="9">
        <v>1.5233346258876004</v>
      </c>
      <c r="AZ373" s="9">
        <v>1.6355099959597112</v>
      </c>
      <c r="BA373" s="9">
        <v>1.4493205643580693</v>
      </c>
      <c r="BB373" s="9">
        <v>1.3290520371994099</v>
      </c>
      <c r="BC373" s="9">
        <v>1.229806895018084</v>
      </c>
      <c r="BD373" s="9">
        <v>1.1326018783269831</v>
      </c>
      <c r="BE373" s="9">
        <v>1.0349919165285844</v>
      </c>
      <c r="BF373" s="9">
        <v>0.94109698828278221</v>
      </c>
      <c r="BG373" s="9" t="s">
        <v>0</v>
      </c>
      <c r="BH373" s="9" t="s">
        <v>0</v>
      </c>
    </row>
    <row r="374" spans="3:60" x14ac:dyDescent="0.2">
      <c r="C374" s="9" t="s">
        <v>397</v>
      </c>
      <c r="D374" s="9">
        <v>13.084552714999999</v>
      </c>
      <c r="E374" s="9">
        <v>20.071414968573677</v>
      </c>
      <c r="F374" s="9">
        <v>-2.8193135981508077</v>
      </c>
      <c r="G374" s="9">
        <v>1.9975230526568355</v>
      </c>
      <c r="H374" s="9">
        <v>1.1375207434053181</v>
      </c>
      <c r="I374" s="9">
        <v>81.054865243401508</v>
      </c>
      <c r="J374" s="9">
        <v>17.331922473523974</v>
      </c>
      <c r="K374" s="9">
        <v>2.5486489822756253</v>
      </c>
      <c r="L374" s="9">
        <v>1.8008002834468684E-2</v>
      </c>
      <c r="M374" s="9">
        <v>2.5801410345144493</v>
      </c>
      <c r="N374" s="9">
        <v>2.0481922433319033</v>
      </c>
      <c r="O374" s="9">
        <v>1.7950951436608964</v>
      </c>
      <c r="P374" s="9">
        <v>4.5774981045917373</v>
      </c>
      <c r="Q374" s="9">
        <v>-4.4349805522560404</v>
      </c>
      <c r="R374" s="9">
        <v>-1.2723998481731225</v>
      </c>
      <c r="S374" s="9">
        <v>8.4921957390971627</v>
      </c>
      <c r="T374" s="9">
        <v>13.002057126993517</v>
      </c>
      <c r="U374" s="9">
        <v>-1.2692404767920329</v>
      </c>
      <c r="V374" s="9">
        <v>3.3595673037646101</v>
      </c>
      <c r="W374" s="9">
        <v>11.998100236993725</v>
      </c>
      <c r="X374" s="9">
        <v>15.000311714686966</v>
      </c>
      <c r="Y374" s="9">
        <v>2.7985579038535713</v>
      </c>
      <c r="Z374" s="9">
        <v>4.937821592002356</v>
      </c>
      <c r="AA374" s="9">
        <v>6.8307825976198888</v>
      </c>
      <c r="AB374" s="9">
        <v>-5.0451712614774209</v>
      </c>
      <c r="AC374" s="9">
        <v>1.1225803701228054</v>
      </c>
      <c r="AD374" s="9">
        <v>6.8941827492874364</v>
      </c>
      <c r="AE374" s="9">
        <v>5.252700551119549</v>
      </c>
      <c r="AF374" s="9">
        <v>3.7652112164177076</v>
      </c>
      <c r="AG374" s="9">
        <v>4.8671554754594837</v>
      </c>
      <c r="AH374" s="9">
        <v>1.0117289987514599</v>
      </c>
      <c r="AI374" s="9">
        <v>-10.289038348744906</v>
      </c>
      <c r="AJ374" s="9">
        <v>-6.9419652213705056</v>
      </c>
      <c r="AK374" s="9">
        <v>-3.4608905186114702</v>
      </c>
      <c r="AL374" s="9">
        <v>-10.902973939772941</v>
      </c>
      <c r="AM374" s="9">
        <v>-3.4439436863191175</v>
      </c>
      <c r="AN374" s="9">
        <v>5.5630477000634393</v>
      </c>
      <c r="AO374" s="9">
        <v>-12.261253589074006</v>
      </c>
      <c r="AP374" s="9">
        <v>8.8507266178292632</v>
      </c>
      <c r="AQ374" s="9">
        <v>-0.98666619823980506</v>
      </c>
      <c r="AR374" s="9">
        <v>1.6163574246734091</v>
      </c>
      <c r="AS374" s="9">
        <v>-1.1631612117371293</v>
      </c>
      <c r="AT374" s="9">
        <v>1.8195770552214219</v>
      </c>
      <c r="AU374" s="9">
        <v>3.9733034044898918</v>
      </c>
      <c r="AV374" s="9">
        <v>0.56520722525685851</v>
      </c>
      <c r="AW374" s="9">
        <v>1.2960021219514228</v>
      </c>
      <c r="AX374" s="9">
        <v>8.7067864118458793</v>
      </c>
      <c r="AY374" s="9">
        <v>11.690452341533963</v>
      </c>
      <c r="AZ374" s="9">
        <v>10.882645974501592</v>
      </c>
      <c r="BA374" s="9">
        <v>-11.74235886263606</v>
      </c>
      <c r="BB374" s="9">
        <v>-5.8135381039917222</v>
      </c>
      <c r="BC374" s="9">
        <v>-5.5150017939645801</v>
      </c>
      <c r="BD374" s="9">
        <v>-5.9161717849056998</v>
      </c>
      <c r="BE374" s="9">
        <v>-6.2299688076949966</v>
      </c>
      <c r="BF374" s="9">
        <v>-6.5283105849934469</v>
      </c>
      <c r="BG374" s="9" t="s">
        <v>0</v>
      </c>
      <c r="BH374" s="9" t="s">
        <v>0</v>
      </c>
    </row>
    <row r="375" spans="3:60" x14ac:dyDescent="0.2">
      <c r="C375" s="9" t="s">
        <v>399</v>
      </c>
      <c r="D375" s="9">
        <v>146712.43031722782</v>
      </c>
      <c r="E375" s="9">
        <v>154881.22548963656</v>
      </c>
      <c r="F375" s="9">
        <v>166382.71528823575</v>
      </c>
      <c r="G375" s="9">
        <v>171809.74995330977</v>
      </c>
      <c r="H375" s="9">
        <v>181421.11959233557</v>
      </c>
      <c r="I375" s="9">
        <v>194434.70551859293</v>
      </c>
      <c r="J375" s="9">
        <v>214778.48158094351</v>
      </c>
      <c r="K375" s="9">
        <v>222091.29130177581</v>
      </c>
      <c r="L375" s="9">
        <v>225432.67613559612</v>
      </c>
      <c r="M375" s="9">
        <v>224024.86249950036</v>
      </c>
      <c r="N375" s="9">
        <v>218545.68658864481</v>
      </c>
      <c r="O375" s="9">
        <v>229156.43010514643</v>
      </c>
      <c r="P375" s="9">
        <v>237320.88017373989</v>
      </c>
      <c r="Q375" s="9">
        <v>249113.49192795184</v>
      </c>
      <c r="R375" s="9">
        <v>265833.45140849927</v>
      </c>
      <c r="S375" s="9">
        <v>277108.99580871296</v>
      </c>
      <c r="T375" s="9">
        <v>296548.99027752021</v>
      </c>
      <c r="U375" s="9">
        <v>324674.52138994867</v>
      </c>
      <c r="V375" s="9">
        <v>331558.76003324758</v>
      </c>
      <c r="W375" s="9">
        <v>332393.10208597721</v>
      </c>
      <c r="X375" s="9">
        <v>363157.1023806606</v>
      </c>
      <c r="Y375" s="9">
        <v>366521.80281429709</v>
      </c>
      <c r="Z375" s="9">
        <v>388455.51705212658</v>
      </c>
      <c r="AA375" s="9">
        <v>419695.18971527886</v>
      </c>
      <c r="AB375" s="9">
        <v>396798.0338792525</v>
      </c>
      <c r="AC375" s="9">
        <v>425332.64774929045</v>
      </c>
      <c r="AD375" s="9">
        <v>455128.55835140316</v>
      </c>
      <c r="AE375" s="9">
        <v>489394.27723615582</v>
      </c>
      <c r="AF375" s="9">
        <v>504525.68410181371</v>
      </c>
      <c r="AG375" s="9">
        <v>487493.51577032905</v>
      </c>
      <c r="AH375" s="9">
        <v>519536.99132365565</v>
      </c>
      <c r="AI375" s="9">
        <v>488304.64997751266</v>
      </c>
      <c r="AJ375" s="9">
        <v>519404.19931890373</v>
      </c>
      <c r="AK375" s="9">
        <v>549942.28237724863</v>
      </c>
      <c r="AL375" s="9">
        <v>601467.0875938579</v>
      </c>
      <c r="AM375" s="9">
        <v>655155.2757093556</v>
      </c>
      <c r="AN375" s="9">
        <v>702973.46597077406</v>
      </c>
      <c r="AO375" s="9">
        <v>738216.86047731433</v>
      </c>
      <c r="AP375" s="9">
        <v>745102.85690616979</v>
      </c>
      <c r="AQ375" s="9">
        <v>708976.76951872255</v>
      </c>
      <c r="AR375" s="9">
        <v>771901.76883151452</v>
      </c>
      <c r="AS375" s="9">
        <v>854155.70240018133</v>
      </c>
      <c r="AT375" s="9">
        <v>894642.63987402641</v>
      </c>
      <c r="AU375" s="9">
        <v>974437.79556772101</v>
      </c>
      <c r="AV375" s="9">
        <v>1022860.352916869</v>
      </c>
      <c r="AW375" s="9">
        <v>1083344.5725275739</v>
      </c>
      <c r="AX375" s="9">
        <v>1118240.1822550807</v>
      </c>
      <c r="AY375" s="9">
        <v>1200762.8993745234</v>
      </c>
      <c r="AZ375" s="9">
        <v>1240117.8330320755</v>
      </c>
      <c r="BA375" s="9">
        <v>1235105.3900078894</v>
      </c>
      <c r="BB375" s="9">
        <v>1268571.554648797</v>
      </c>
      <c r="BC375" s="9">
        <v>1295337.3550821322</v>
      </c>
      <c r="BD375" s="9">
        <v>1323297.5739993327</v>
      </c>
      <c r="BE375" s="9">
        <v>1357881.578057786</v>
      </c>
      <c r="BF375" s="9">
        <v>1395868.6804783382</v>
      </c>
      <c r="BG375" s="9" t="s">
        <v>0</v>
      </c>
      <c r="BH375" s="9" t="s">
        <v>0</v>
      </c>
    </row>
    <row r="376" spans="3:60" x14ac:dyDescent="0.2">
      <c r="C376" s="9" t="s">
        <v>400</v>
      </c>
      <c r="D376" s="9">
        <v>4153.6884662729772</v>
      </c>
      <c r="E376" s="9">
        <v>4276.7147725979994</v>
      </c>
      <c r="F376" s="9">
        <v>4480.8444276698201</v>
      </c>
      <c r="G376" s="9">
        <v>4512.758719093028</v>
      </c>
      <c r="H376" s="9">
        <v>4647.5335483229737</v>
      </c>
      <c r="I376" s="9">
        <v>4851.4073935474053</v>
      </c>
      <c r="J376" s="9">
        <v>5249.3824167406465</v>
      </c>
      <c r="K376" s="9">
        <v>5317.2594163420754</v>
      </c>
      <c r="L376" s="9">
        <v>5286.8826485833988</v>
      </c>
      <c r="M376" s="9">
        <v>5146.4475648862935</v>
      </c>
      <c r="N376" s="9">
        <v>4917.9910569477652</v>
      </c>
      <c r="O376" s="9">
        <v>5031.9813373989109</v>
      </c>
      <c r="P376" s="9">
        <v>5083.1237185944974</v>
      </c>
      <c r="Q376" s="9">
        <v>5204.6108124676548</v>
      </c>
      <c r="R376" s="9">
        <v>5417.4332873140256</v>
      </c>
      <c r="S376" s="9">
        <v>5508.468091454557</v>
      </c>
      <c r="T376" s="9">
        <v>5760.4698966107271</v>
      </c>
      <c r="U376" s="9">
        <v>6199.6280578565729</v>
      </c>
      <c r="V376" s="9">
        <v>6224.3515813104977</v>
      </c>
      <c r="W376" s="9">
        <v>6133.6193919024445</v>
      </c>
      <c r="X376" s="9">
        <v>6588.4815381106782</v>
      </c>
      <c r="Y376" s="9">
        <v>6538.610343667774</v>
      </c>
      <c r="Z376" s="9">
        <v>6816.6833441920226</v>
      </c>
      <c r="AA376" s="9">
        <v>7246.9944522866872</v>
      </c>
      <c r="AB376" s="9">
        <v>6744.0221948646686</v>
      </c>
      <c r="AC376" s="9">
        <v>7117.8232771485791</v>
      </c>
      <c r="AD376" s="9">
        <v>7501.5832663282818</v>
      </c>
      <c r="AE376" s="9">
        <v>7947.0344781942104</v>
      </c>
      <c r="AF376" s="9">
        <v>8077.0633341094672</v>
      </c>
      <c r="AG376" s="9">
        <v>7693.5407450654793</v>
      </c>
      <c r="AH376" s="9">
        <v>8085.9271512739788</v>
      </c>
      <c r="AI376" s="9">
        <v>7497.0391349625024</v>
      </c>
      <c r="AJ376" s="9">
        <v>7868.8068009772105</v>
      </c>
      <c r="AK376" s="9">
        <v>8223.6819400542608</v>
      </c>
      <c r="AL376" s="9">
        <v>8881.2823943690892</v>
      </c>
      <c r="AM376" s="9">
        <v>9555.1042165119088</v>
      </c>
      <c r="AN376" s="9">
        <v>10130.030491689229</v>
      </c>
      <c r="AO376" s="9">
        <v>10513.663184181647</v>
      </c>
      <c r="AP376" s="9">
        <v>10480.383387104153</v>
      </c>
      <c r="AQ376" s="9">
        <v>9840.0661973452115</v>
      </c>
      <c r="AR376" s="9">
        <v>10573.562303350747</v>
      </c>
      <c r="AS376" s="9">
        <v>11550.448984451405</v>
      </c>
      <c r="AT376" s="9">
        <v>11944.733737979084</v>
      </c>
      <c r="AU376" s="9">
        <v>12859.7569564274</v>
      </c>
      <c r="AV376" s="9">
        <v>13349.939544015382</v>
      </c>
      <c r="AW376" s="9">
        <v>13989.542463127056</v>
      </c>
      <c r="AX376" s="9">
        <v>14291.138997548544</v>
      </c>
      <c r="AY376" s="9">
        <v>15192.414936985506</v>
      </c>
      <c r="AZ376" s="9">
        <v>15465.889277693599</v>
      </c>
      <c r="BA376" s="9">
        <v>15209.36644294725</v>
      </c>
      <c r="BB376" s="9">
        <v>15458.630409543957</v>
      </c>
      <c r="BC376" s="9">
        <v>15597.770088048928</v>
      </c>
      <c r="BD376" s="9">
        <v>15748.048658701413</v>
      </c>
      <c r="BE376" s="9">
        <v>15974.605473299103</v>
      </c>
      <c r="BF376" s="9">
        <v>16365.462400477803</v>
      </c>
      <c r="BG376" s="9" t="s">
        <v>0</v>
      </c>
      <c r="BH376" s="9" t="s">
        <v>0</v>
      </c>
    </row>
    <row r="377" spans="3:60" x14ac:dyDescent="0.2">
      <c r="C377" s="9" t="s">
        <v>401</v>
      </c>
      <c r="D377" s="9">
        <v>93.571031901445195</v>
      </c>
      <c r="E377" s="9">
        <v>109.57854982935672</v>
      </c>
      <c r="F377" s="9">
        <v>103.85936396150962</v>
      </c>
      <c r="G377" s="9">
        <v>103.31846230958861</v>
      </c>
      <c r="H377" s="9">
        <v>101.91324254930979</v>
      </c>
      <c r="I377" s="9">
        <v>179.72152189164075</v>
      </c>
      <c r="J377" s="9">
        <v>206.55692497301132</v>
      </c>
      <c r="K377" s="9">
        <v>207.49545010416014</v>
      </c>
      <c r="L377" s="9">
        <v>203.28871140062387</v>
      </c>
      <c r="M377" s="9">
        <v>204.27023271757363</v>
      </c>
      <c r="N377" s="9">
        <v>204.19474532613941</v>
      </c>
      <c r="O377" s="9">
        <v>202.83032796465488</v>
      </c>
      <c r="P377" s="9">
        <v>206.89924056955823</v>
      </c>
      <c r="Q377" s="9">
        <v>192.86531435889049</v>
      </c>
      <c r="R377" s="9">
        <v>185.73153231093465</v>
      </c>
      <c r="S377" s="9">
        <v>196.55333274056898</v>
      </c>
      <c r="T377" s="9">
        <v>217.04411258908337</v>
      </c>
      <c r="U377" s="9">
        <v>210.64756937660212</v>
      </c>
      <c r="V377" s="9">
        <v>214.05398510691012</v>
      </c>
      <c r="W377" s="9">
        <v>235.64877444664421</v>
      </c>
      <c r="X377" s="9">
        <v>266.43432419027067</v>
      </c>
      <c r="Y377" s="9">
        <v>269.32213439888704</v>
      </c>
      <c r="Z377" s="9">
        <v>278.00350741468407</v>
      </c>
      <c r="AA377" s="9">
        <v>292.23941917738432</v>
      </c>
      <c r="AB377" s="9">
        <v>273.13753957422733</v>
      </c>
      <c r="AC377" s="9">
        <v>271.95593317789474</v>
      </c>
      <c r="AD377" s="9">
        <v>286.32085007505407</v>
      </c>
      <c r="AE377" s="9">
        <v>296.90231663757316</v>
      </c>
      <c r="AF377" s="9">
        <v>303.73116674856232</v>
      </c>
      <c r="AG377" s="9">
        <v>313.99017054475098</v>
      </c>
      <c r="AH377" s="9">
        <v>312.78346917323756</v>
      </c>
      <c r="AI377" s="9">
        <v>276.80560059955036</v>
      </c>
      <c r="AJ377" s="9">
        <v>254.17524898813838</v>
      </c>
      <c r="AK377" s="9">
        <v>242.20455898885521</v>
      </c>
      <c r="AL377" s="9">
        <v>213.08856266368528</v>
      </c>
      <c r="AM377" s="9">
        <v>203.2202743129547</v>
      </c>
      <c r="AN377" s="9">
        <v>211.96277064595893</v>
      </c>
      <c r="AO377" s="9">
        <v>183.80160212919532</v>
      </c>
      <c r="AP377" s="9">
        <v>197.59295981828828</v>
      </c>
      <c r="AQ377" s="9">
        <v>193.05018568817258</v>
      </c>
      <c r="AR377" s="9">
        <v>193.60970549953996</v>
      </c>
      <c r="AS377" s="9">
        <v>188.90719521105203</v>
      </c>
      <c r="AT377" s="9">
        <v>189.90869385578867</v>
      </c>
      <c r="AU377" s="9">
        <v>195.17242106554244</v>
      </c>
      <c r="AV377" s="9">
        <v>194.11116493673745</v>
      </c>
      <c r="AW377" s="9">
        <v>194.5435186123143</v>
      </c>
      <c r="AX377" s="9">
        <v>209.29954016315037</v>
      </c>
      <c r="AY377" s="9">
        <v>231.4313172436201</v>
      </c>
      <c r="AZ377" s="9">
        <v>252.94616510074002</v>
      </c>
      <c r="BA377" s="9">
        <v>220.43247556620992</v>
      </c>
      <c r="BB377" s="9">
        <v>205.45324238117141</v>
      </c>
      <c r="BC377" s="9">
        <v>191.822452011894</v>
      </c>
      <c r="BD377" s="9">
        <v>178.36269490829943</v>
      </c>
      <c r="BE377" s="9">
        <v>165.33587534597851</v>
      </c>
      <c r="BF377" s="9">
        <v>154.01487376944772</v>
      </c>
      <c r="BG377" s="9" t="s">
        <v>0</v>
      </c>
      <c r="BH377" s="9" t="s">
        <v>0</v>
      </c>
    </row>
    <row r="378" spans="3:60" x14ac:dyDescent="0.2">
      <c r="C378" s="9" t="s">
        <v>402</v>
      </c>
      <c r="D378" s="9">
        <v>625118</v>
      </c>
      <c r="E378" s="9">
        <v>614525</v>
      </c>
      <c r="F378" s="9">
        <v>560690</v>
      </c>
      <c r="G378" s="9">
        <v>563381</v>
      </c>
      <c r="H378" s="9">
        <v>573929</v>
      </c>
      <c r="I378" s="9">
        <v>584118</v>
      </c>
      <c r="J378" s="9">
        <v>674393</v>
      </c>
      <c r="K378" s="9">
        <v>771188</v>
      </c>
      <c r="L378" s="9">
        <v>720487</v>
      </c>
      <c r="M378" s="9">
        <v>697783</v>
      </c>
      <c r="N378" s="9">
        <v>717182</v>
      </c>
      <c r="O378" s="9">
        <v>741178</v>
      </c>
      <c r="P378" s="9">
        <v>769241</v>
      </c>
      <c r="Q378" s="9">
        <v>823849</v>
      </c>
      <c r="R378" s="9">
        <v>814518</v>
      </c>
      <c r="S378" s="9">
        <v>813576</v>
      </c>
      <c r="T378" s="9">
        <v>860203</v>
      </c>
      <c r="U378" s="9">
        <v>879310</v>
      </c>
      <c r="V378" s="9">
        <v>847132</v>
      </c>
      <c r="W378" s="9">
        <v>779632</v>
      </c>
      <c r="X378" s="9">
        <v>768908</v>
      </c>
      <c r="Y378" s="9">
        <v>803555</v>
      </c>
      <c r="Z378" s="9">
        <v>704415</v>
      </c>
      <c r="AA378" s="9">
        <v>685889</v>
      </c>
      <c r="AB378" s="9">
        <v>811035</v>
      </c>
      <c r="AC378" s="9">
        <v>804568</v>
      </c>
      <c r="AD378" s="9">
        <v>818413</v>
      </c>
      <c r="AE378" s="9">
        <v>828088</v>
      </c>
      <c r="AF378" s="9">
        <v>787579</v>
      </c>
      <c r="AG378" s="9">
        <v>789023</v>
      </c>
      <c r="AH378" s="9">
        <v>792942</v>
      </c>
      <c r="AI378" s="9">
        <v>803196</v>
      </c>
      <c r="AJ378" s="9">
        <v>815515</v>
      </c>
      <c r="AK378" s="9">
        <v>534413</v>
      </c>
      <c r="AL378" s="9">
        <v>502252</v>
      </c>
      <c r="AM378" s="9">
        <v>501058</v>
      </c>
      <c r="AN378" s="9">
        <v>501101</v>
      </c>
      <c r="AO378" s="9">
        <v>496887</v>
      </c>
      <c r="AP378" s="9">
        <v>492896</v>
      </c>
      <c r="AQ378" s="9">
        <v>494656</v>
      </c>
      <c r="AR378" s="9">
        <v>495000</v>
      </c>
      <c r="AS378" s="9">
        <v>494853</v>
      </c>
      <c r="AT378" s="9">
        <v>494802</v>
      </c>
      <c r="AU378" s="9">
        <v>426568</v>
      </c>
      <c r="AV378" s="9">
        <v>426568</v>
      </c>
      <c r="AW378" s="9">
        <v>384835</v>
      </c>
      <c r="AX378" s="9">
        <v>359273</v>
      </c>
      <c r="AY378" s="9">
        <v>415656</v>
      </c>
      <c r="AZ378" s="9">
        <v>385673</v>
      </c>
      <c r="BA378" s="9">
        <v>392292</v>
      </c>
      <c r="BB378" s="9">
        <v>402303</v>
      </c>
      <c r="BC378" s="9">
        <v>406373</v>
      </c>
      <c r="BD378" s="9">
        <v>410251</v>
      </c>
      <c r="BE378" s="9">
        <v>414085</v>
      </c>
      <c r="BF378" s="9" t="s">
        <v>0</v>
      </c>
      <c r="BG378" s="9" t="s">
        <v>0</v>
      </c>
      <c r="BH378" s="9" t="s">
        <v>0</v>
      </c>
    </row>
    <row r="379" spans="3:60" x14ac:dyDescent="0.2">
      <c r="C379" s="9" t="s">
        <v>403</v>
      </c>
      <c r="D379" s="9">
        <v>3.2831254228918687</v>
      </c>
      <c r="E379" s="9">
        <v>3.6566795436169262</v>
      </c>
      <c r="F379" s="9">
        <v>4.8765010155296711</v>
      </c>
      <c r="G379" s="9">
        <v>5.0232240143240654</v>
      </c>
      <c r="H379" s="9">
        <v>2.9972857814371716</v>
      </c>
      <c r="I379" s="9">
        <v>25.198153813166481</v>
      </c>
      <c r="J379" s="9">
        <v>28.459154823209559</v>
      </c>
      <c r="K379" s="9">
        <v>21.895833130174456</v>
      </c>
      <c r="L379" s="9">
        <v>18.489841862881001</v>
      </c>
      <c r="M379" s="9">
        <v>9.0931188842590238</v>
      </c>
      <c r="N379" s="9">
        <v>4.7371701140296496</v>
      </c>
      <c r="O379" s="9">
        <v>9.3738144370574439</v>
      </c>
      <c r="P379" s="9">
        <v>10.799999633756757</v>
      </c>
      <c r="Q379" s="9">
        <v>10.056419766945824</v>
      </c>
      <c r="R379" s="9">
        <v>13.079099900233347</v>
      </c>
      <c r="S379" s="9">
        <v>13.588271173580461</v>
      </c>
      <c r="T379" s="9">
        <v>17.942581858642104</v>
      </c>
      <c r="U379" s="9">
        <v>21.064658647671717</v>
      </c>
      <c r="V379" s="9">
        <v>22.467668887176291</v>
      </c>
      <c r="W379" s="9">
        <v>17.241056085859679</v>
      </c>
      <c r="X379" s="9">
        <v>19.964227532280283</v>
      </c>
      <c r="Y379" s="9">
        <v>22.711271371382725</v>
      </c>
      <c r="Z379" s="9">
        <v>24.765056896246534</v>
      </c>
      <c r="AA379" s="9">
        <v>22.890289056673236</v>
      </c>
      <c r="AB379" s="9">
        <v>29.268166050213235</v>
      </c>
      <c r="AC379" s="9">
        <v>29.676984550567656</v>
      </c>
      <c r="AD379" s="9">
        <v>30.849991912790998</v>
      </c>
      <c r="AE379" s="9">
        <v>27.017749906750183</v>
      </c>
      <c r="AF379" s="9">
        <v>20.643384189225447</v>
      </c>
      <c r="AG379" s="9">
        <v>25.507578355244259</v>
      </c>
      <c r="AH379" s="9">
        <v>28.295267249545194</v>
      </c>
      <c r="AI379" s="9">
        <v>32.951518057262284</v>
      </c>
      <c r="AJ379" s="9">
        <v>31.50708540182632</v>
      </c>
      <c r="AK379" s="9">
        <v>38.254140228173831</v>
      </c>
      <c r="AL379" s="9">
        <v>32.850689326964186</v>
      </c>
      <c r="AM379" s="9">
        <v>29.844953043323791</v>
      </c>
      <c r="AN379" s="9">
        <v>34.415321889827872</v>
      </c>
      <c r="AO379" s="9">
        <v>24.465101883759832</v>
      </c>
      <c r="AP379" s="9">
        <v>29.256165441744184</v>
      </c>
      <c r="AQ379" s="9">
        <v>25.60597177207352</v>
      </c>
      <c r="AR379" s="9">
        <v>27.977009064163251</v>
      </c>
      <c r="AS379" s="9">
        <v>24.574305730273309</v>
      </c>
      <c r="AT379" s="9">
        <v>21.213545995349989</v>
      </c>
      <c r="AU379" s="9">
        <v>26.894706182188884</v>
      </c>
      <c r="AV379" s="9">
        <v>25.078211726713089</v>
      </c>
      <c r="AW379" s="9">
        <v>25.134287662670253</v>
      </c>
      <c r="AX379" s="9">
        <v>25.553046730459346</v>
      </c>
      <c r="AY379" s="9">
        <v>30.599698454977972</v>
      </c>
      <c r="AZ379" s="9">
        <v>31.554823578382464</v>
      </c>
      <c r="BA379" s="9">
        <v>28.721155700577022</v>
      </c>
      <c r="BB379" s="9">
        <v>29.088642194731648</v>
      </c>
      <c r="BC379" s="9">
        <v>29.056077883466603</v>
      </c>
      <c r="BD379" s="9">
        <v>29.056078635404951</v>
      </c>
      <c r="BE379" s="9">
        <v>29.056107074725489</v>
      </c>
      <c r="BF379" s="9">
        <v>29.056105542933171</v>
      </c>
      <c r="BG379" s="9" t="s">
        <v>0</v>
      </c>
      <c r="BH379" s="9" t="s">
        <v>0</v>
      </c>
    </row>
    <row r="380" spans="3:60" x14ac:dyDescent="0.2">
      <c r="C380" s="9" t="s">
        <v>404</v>
      </c>
      <c r="D380" s="9">
        <v>70.757525326632688</v>
      </c>
      <c r="E380" s="9">
        <v>73.185922199263345</v>
      </c>
      <c r="F380" s="9">
        <v>71.724990256007487</v>
      </c>
      <c r="G380" s="9">
        <v>62.317572558609854</v>
      </c>
      <c r="H380" s="9">
        <v>57.058090342537419</v>
      </c>
      <c r="I380" s="9">
        <v>45.450807539225671</v>
      </c>
      <c r="J380" s="9">
        <v>42.997436998786938</v>
      </c>
      <c r="K380" s="9">
        <v>44.696909709694083</v>
      </c>
      <c r="L380" s="9">
        <v>48.1093845896294</v>
      </c>
      <c r="M380" s="9">
        <v>57.934357105997904</v>
      </c>
      <c r="N380" s="9">
        <v>60.961653521464498</v>
      </c>
      <c r="O380" s="9">
        <v>49.713056273109288</v>
      </c>
      <c r="P380" s="9">
        <v>43.219998989257974</v>
      </c>
      <c r="Q380" s="9">
        <v>41.621872067177087</v>
      </c>
      <c r="R380" s="9">
        <v>35.07484092992329</v>
      </c>
      <c r="S380" s="9">
        <v>36.886324010657717</v>
      </c>
      <c r="T380" s="9">
        <v>33.315521231046091</v>
      </c>
      <c r="U380" s="9">
        <v>34.688552361872986</v>
      </c>
      <c r="V380" s="9">
        <v>35.607297066182447</v>
      </c>
      <c r="W380" s="9">
        <v>46.125841677643173</v>
      </c>
      <c r="X380" s="9">
        <v>48.286117142463375</v>
      </c>
      <c r="Y380" s="9">
        <v>48.493561055773299</v>
      </c>
      <c r="Z380" s="9">
        <v>48.732042945159144</v>
      </c>
      <c r="AA380" s="9">
        <v>54.462413859573985</v>
      </c>
      <c r="AB380" s="9">
        <v>51.014212896122316</v>
      </c>
      <c r="AC380" s="9">
        <v>50.912290595729239</v>
      </c>
      <c r="AD380" s="9">
        <v>46.210572280540454</v>
      </c>
      <c r="AE380" s="9">
        <v>48.437789094910869</v>
      </c>
      <c r="AF380" s="9">
        <v>48.453241569003701</v>
      </c>
      <c r="AG380" s="9">
        <v>47.02374104973687</v>
      </c>
      <c r="AH380" s="9">
        <v>45.083688689209133</v>
      </c>
      <c r="AI380" s="9">
        <v>44.667238110396219</v>
      </c>
      <c r="AJ380" s="9">
        <v>45.849581483460774</v>
      </c>
      <c r="AK380" s="9">
        <v>45.624287690244671</v>
      </c>
      <c r="AL380" s="9">
        <v>49.688073299978448</v>
      </c>
      <c r="AM380" s="9">
        <v>52.16560709482934</v>
      </c>
      <c r="AN380" s="9">
        <v>48.407048149656283</v>
      </c>
      <c r="AO380" s="9">
        <v>53.347995027261064</v>
      </c>
      <c r="AP380" s="9">
        <v>46.790711512809743</v>
      </c>
      <c r="AQ380" s="9">
        <v>49.613961445307332</v>
      </c>
      <c r="AR380" s="9">
        <v>49.746202337840678</v>
      </c>
      <c r="AS380" s="9">
        <v>53.023704602337943</v>
      </c>
      <c r="AT380" s="9">
        <v>56.016423202753508</v>
      </c>
      <c r="AU380" s="9">
        <v>54.584577295565424</v>
      </c>
      <c r="AV380" s="9">
        <v>56.883641134322332</v>
      </c>
      <c r="AW380" s="9">
        <v>56.815753691129267</v>
      </c>
      <c r="AX380" s="9">
        <v>57.598974109832447</v>
      </c>
      <c r="AY380" s="9">
        <v>51.018100097310075</v>
      </c>
      <c r="AZ380" s="9">
        <v>45.281485582469799</v>
      </c>
      <c r="BA380" s="9">
        <v>48.624683344713809</v>
      </c>
      <c r="BB380" s="9">
        <v>50.195960422357942</v>
      </c>
      <c r="BC380" s="9">
        <v>50.139716016320826</v>
      </c>
      <c r="BD380" s="9">
        <v>50.139735047468804</v>
      </c>
      <c r="BE380" s="9">
        <v>50.139682399515323</v>
      </c>
      <c r="BF380" s="9">
        <v>50.13970284688439</v>
      </c>
      <c r="BG380" s="9" t="s">
        <v>0</v>
      </c>
      <c r="BH380" s="9" t="s">
        <v>0</v>
      </c>
    </row>
    <row r="381" spans="3:60" x14ac:dyDescent="0.2">
      <c r="C381" s="9" t="s">
        <v>405</v>
      </c>
      <c r="D381" s="9">
        <v>7.8102756668995017</v>
      </c>
      <c r="E381" s="9">
        <v>5.1674377863624121</v>
      </c>
      <c r="F381" s="9">
        <v>4.1716039493038179</v>
      </c>
      <c r="G381" s="9">
        <v>5.1809194143835091</v>
      </c>
      <c r="H381" s="9">
        <v>5.723513624164128</v>
      </c>
      <c r="I381" s="9">
        <v>4.337881185682245</v>
      </c>
      <c r="J381" s="9">
        <v>5.6928599411878542</v>
      </c>
      <c r="K381" s="9">
        <v>6.9020839224940769</v>
      </c>
      <c r="L381" s="9">
        <v>10.366899898009134</v>
      </c>
      <c r="M381" s="9">
        <v>11.513838121754999</v>
      </c>
      <c r="N381" s="9">
        <v>12.663524234573591</v>
      </c>
      <c r="O381" s="9">
        <v>15.160906158317772</v>
      </c>
      <c r="P381" s="9">
        <v>15.609948086583387</v>
      </c>
      <c r="Q381" s="9">
        <v>13.01913020049844</v>
      </c>
      <c r="R381" s="9">
        <v>10.358356885284486</v>
      </c>
      <c r="S381" s="9">
        <v>7.754840826927885</v>
      </c>
      <c r="T381" s="9">
        <v>6.1358145871174958</v>
      </c>
      <c r="U381" s="9">
        <v>5.9411700820673197</v>
      </c>
      <c r="V381" s="9">
        <v>4.4747843712720243</v>
      </c>
      <c r="W381" s="9">
        <v>3.7604678429234402</v>
      </c>
      <c r="X381" s="9">
        <v>3.229928866864066</v>
      </c>
      <c r="Y381" s="9">
        <v>2.8426203721105532</v>
      </c>
      <c r="Z381" s="9">
        <v>3.4589922614942124</v>
      </c>
      <c r="AA381" s="9">
        <v>2.9461494814766569</v>
      </c>
      <c r="AB381" s="9">
        <v>2.6153582573780358</v>
      </c>
      <c r="AC381" s="9">
        <v>2.4987879945975315</v>
      </c>
      <c r="AD381" s="9">
        <v>3.0497731043613978</v>
      </c>
      <c r="AE381" s="9">
        <v>4.1798192042945228</v>
      </c>
      <c r="AF381" s="9">
        <v>6.1393227195993196</v>
      </c>
      <c r="AG381" s="9">
        <v>8.4936912134489884</v>
      </c>
      <c r="AH381" s="9">
        <v>7.2109912173231931</v>
      </c>
      <c r="AI381" s="9">
        <v>6.2027101706558625</v>
      </c>
      <c r="AJ381" s="9">
        <v>6.4040474126506908</v>
      </c>
      <c r="AK381" s="9">
        <v>2.9975441832190146</v>
      </c>
      <c r="AL381" s="9">
        <v>3.086774292290452</v>
      </c>
      <c r="AM381" s="9">
        <v>2.5024892092585564</v>
      </c>
      <c r="AN381" s="9">
        <v>2.4215766248806041</v>
      </c>
      <c r="AO381" s="9">
        <v>3.7817441900677444</v>
      </c>
      <c r="AP381" s="9">
        <v>2.57962721480602</v>
      </c>
      <c r="AQ381" s="9">
        <v>2.8744777108781587</v>
      </c>
      <c r="AR381" s="9">
        <v>2.8438942519114203</v>
      </c>
      <c r="AS381" s="9">
        <v>2.9145564977476286</v>
      </c>
      <c r="AT381" s="9">
        <v>3.7035555762404364</v>
      </c>
      <c r="AU381" s="9">
        <v>2.7193621204398171</v>
      </c>
      <c r="AV381" s="9">
        <v>2.7698725064755947</v>
      </c>
      <c r="AW381" s="9">
        <v>2.5632715029988056</v>
      </c>
      <c r="AX381" s="9">
        <v>2.4186632854242558</v>
      </c>
      <c r="AY381" s="9">
        <v>2.9511685133745886</v>
      </c>
      <c r="AZ381" s="9">
        <v>2.3767172607406608</v>
      </c>
      <c r="BA381" s="9">
        <v>1.6562504886655649</v>
      </c>
      <c r="BB381" s="9">
        <v>1.7001835316760625</v>
      </c>
      <c r="BC381" s="9">
        <v>1.6982850236327529</v>
      </c>
      <c r="BD381" s="9">
        <v>1.6982752351062107</v>
      </c>
      <c r="BE381" s="9">
        <v>1.6982915691793721</v>
      </c>
      <c r="BF381" s="9">
        <v>1.698287331309531</v>
      </c>
      <c r="BG381" s="9" t="s">
        <v>0</v>
      </c>
      <c r="BH381" s="9" t="s">
        <v>0</v>
      </c>
    </row>
    <row r="382" spans="3:60" x14ac:dyDescent="0.2">
      <c r="C382" s="9" t="s">
        <v>406</v>
      </c>
      <c r="D382" s="9">
        <v>18.149073583575937</v>
      </c>
      <c r="E382" s="9">
        <v>17.989960470757346</v>
      </c>
      <c r="F382" s="9">
        <v>19.226904779159021</v>
      </c>
      <c r="G382" s="9">
        <v>27.478284012682568</v>
      </c>
      <c r="H382" s="9">
        <v>34.22111025186129</v>
      </c>
      <c r="I382" s="9">
        <v>25.013157461925598</v>
      </c>
      <c r="J382" s="9">
        <v>22.850548236815648</v>
      </c>
      <c r="K382" s="9">
        <v>26.505173237637372</v>
      </c>
      <c r="L382" s="9">
        <v>23.033873649480459</v>
      </c>
      <c r="M382" s="9">
        <v>21.458685887988079</v>
      </c>
      <c r="N382" s="9">
        <v>21.637652129932256</v>
      </c>
      <c r="O382" s="9">
        <v>25.752223131515493</v>
      </c>
      <c r="P382" s="9">
        <v>30.370053290401884</v>
      </c>
      <c r="Q382" s="9">
        <v>35.302577965378653</v>
      </c>
      <c r="R382" s="9">
        <v>41.487702284558878</v>
      </c>
      <c r="S382" s="9">
        <v>41.770563988833935</v>
      </c>
      <c r="T382" s="9">
        <v>42.606082323194315</v>
      </c>
      <c r="U382" s="9">
        <v>38.305618908387963</v>
      </c>
      <c r="V382" s="9">
        <v>37.450249675369228</v>
      </c>
      <c r="W382" s="9">
        <v>32.872634393573719</v>
      </c>
      <c r="X382" s="9">
        <v>28.519726458392274</v>
      </c>
      <c r="Y382" s="9">
        <v>25.952547200733434</v>
      </c>
      <c r="Z382" s="9">
        <v>23.043907897100105</v>
      </c>
      <c r="AA382" s="9">
        <v>19.701147602276112</v>
      </c>
      <c r="AB382" s="9">
        <v>17.1022627962864</v>
      </c>
      <c r="AC382" s="9">
        <v>16.911936859105577</v>
      </c>
      <c r="AD382" s="9">
        <v>19.889662702307163</v>
      </c>
      <c r="AE382" s="9">
        <v>20.36464179404441</v>
      </c>
      <c r="AF382" s="9">
        <v>24.764051522171521</v>
      </c>
      <c r="AG382" s="9">
        <v>18.974989381569888</v>
      </c>
      <c r="AH382" s="9">
        <v>19.410052843922475</v>
      </c>
      <c r="AI382" s="9">
        <v>16.178533661685638</v>
      </c>
      <c r="AJ382" s="9">
        <v>16.239285702062222</v>
      </c>
      <c r="AK382" s="9">
        <v>13.124027898362472</v>
      </c>
      <c r="AL382" s="9">
        <v>14.374463080766903</v>
      </c>
      <c r="AM382" s="9">
        <v>15.486950652588309</v>
      </c>
      <c r="AN382" s="9">
        <v>14.756053335635245</v>
      </c>
      <c r="AO382" s="9">
        <v>18.405158898911374</v>
      </c>
      <c r="AP382" s="9">
        <v>21.373495830640049</v>
      </c>
      <c r="AQ382" s="9">
        <v>21.905589071740994</v>
      </c>
      <c r="AR382" s="9">
        <v>19.432894346084634</v>
      </c>
      <c r="AS382" s="9">
        <v>19.48743316964114</v>
      </c>
      <c r="AT382" s="9">
        <v>19.066475225656053</v>
      </c>
      <c r="AU382" s="9">
        <v>15.801354401805868</v>
      </c>
      <c r="AV382" s="9">
        <v>15.268274632488982</v>
      </c>
      <c r="AW382" s="9">
        <v>15.486687143201681</v>
      </c>
      <c r="AX382" s="9">
        <v>14.42931587428396</v>
      </c>
      <c r="AY382" s="9">
        <v>15.431032934337354</v>
      </c>
      <c r="AZ382" s="9">
        <v>20.786973578407082</v>
      </c>
      <c r="BA382" s="9">
        <v>20.997910466043606</v>
      </c>
      <c r="BB382" s="9">
        <v>19.015213851234332</v>
      </c>
      <c r="BC382" s="9">
        <v>19.105921076579826</v>
      </c>
      <c r="BD382" s="9">
        <v>19.10591108202004</v>
      </c>
      <c r="BE382" s="9">
        <v>19.10591895657981</v>
      </c>
      <c r="BF382" s="9">
        <v>19.105904278872924</v>
      </c>
      <c r="BG382" s="9" t="s">
        <v>0</v>
      </c>
      <c r="BH382" s="9" t="s">
        <v>0</v>
      </c>
    </row>
    <row r="383" spans="3:60" x14ac:dyDescent="0.2">
      <c r="C383" s="9" t="s">
        <v>408</v>
      </c>
      <c r="D383" s="9">
        <v>2607.4</v>
      </c>
      <c r="E383" s="9">
        <v>2943.6</v>
      </c>
      <c r="F383" s="9">
        <v>3223.7</v>
      </c>
      <c r="G383" s="9">
        <v>3625.7</v>
      </c>
      <c r="H383" s="9">
        <v>4340.8</v>
      </c>
      <c r="I383" s="9">
        <v>5571.3</v>
      </c>
      <c r="J383" s="9">
        <v>6389.6</v>
      </c>
      <c r="K383" s="9">
        <v>7039.2</v>
      </c>
      <c r="L383" s="9">
        <v>7740.7</v>
      </c>
      <c r="M383" s="9">
        <v>9530.2999999999993</v>
      </c>
      <c r="N383" s="9">
        <v>11592.8</v>
      </c>
      <c r="O383" s="9">
        <v>13016</v>
      </c>
      <c r="P383" s="9">
        <v>14881</v>
      </c>
      <c r="Q383" s="9">
        <v>15756</v>
      </c>
      <c r="R383" s="9">
        <v>17403</v>
      </c>
      <c r="S383" s="9">
        <v>18300.900000000001</v>
      </c>
      <c r="T383" s="9">
        <v>18508.3</v>
      </c>
      <c r="U383" s="9">
        <v>19014.3</v>
      </c>
      <c r="V383" s="9">
        <v>19289.8</v>
      </c>
      <c r="W383" s="9">
        <v>20868.099999999999</v>
      </c>
      <c r="X383" s="9">
        <v>22287</v>
      </c>
      <c r="Y383" s="9">
        <v>24380</v>
      </c>
      <c r="Z383" s="9">
        <v>22850</v>
      </c>
      <c r="AA383" s="9">
        <v>22686</v>
      </c>
      <c r="AB383" s="9">
        <v>22490</v>
      </c>
      <c r="AC383" s="9">
        <v>21439</v>
      </c>
      <c r="AD383" s="9">
        <v>22330</v>
      </c>
      <c r="AE383" s="9">
        <v>21612</v>
      </c>
      <c r="AF383" s="9">
        <v>22477.34</v>
      </c>
      <c r="AG383" s="9">
        <v>22548.1</v>
      </c>
      <c r="AH383" s="9">
        <v>23531.8</v>
      </c>
      <c r="AI383" s="9">
        <v>24463.72</v>
      </c>
      <c r="AJ383" s="9">
        <v>25172.799999999999</v>
      </c>
      <c r="AK383" s="9">
        <v>26420.379196375412</v>
      </c>
      <c r="AL383" s="9">
        <v>26794.03</v>
      </c>
      <c r="AM383" s="9">
        <v>30738.463648509998</v>
      </c>
      <c r="AN383" s="9">
        <v>32105.074000000001</v>
      </c>
      <c r="AO383" s="9">
        <v>34430.186999999998</v>
      </c>
      <c r="AP383" s="9">
        <v>37127.201350470001</v>
      </c>
      <c r="AQ383" s="9">
        <v>37357.435417639994</v>
      </c>
      <c r="AR383" s="9">
        <v>39053.178547950381</v>
      </c>
      <c r="AS383" s="9">
        <v>39204.196490949995</v>
      </c>
      <c r="AT383" s="9">
        <v>36563.303866856659</v>
      </c>
      <c r="AU383" s="9">
        <v>39824.034530000215</v>
      </c>
      <c r="AV383" s="9">
        <v>39902.047274380006</v>
      </c>
      <c r="AW383" s="9">
        <v>38940.359641489995</v>
      </c>
      <c r="AX383" s="9">
        <v>41589.628000000004</v>
      </c>
      <c r="AY383" s="9">
        <v>43257.4</v>
      </c>
      <c r="AZ383" s="9">
        <v>45421.301999999996</v>
      </c>
      <c r="BA383" s="9">
        <v>47534.843999999997</v>
      </c>
      <c r="BB383" s="9">
        <v>47908.871999999996</v>
      </c>
      <c r="BC383" s="9" t="s">
        <v>0</v>
      </c>
      <c r="BD383" s="9" t="s">
        <v>0</v>
      </c>
      <c r="BE383" s="9" t="s">
        <v>0</v>
      </c>
      <c r="BF383" s="9" t="s">
        <v>0</v>
      </c>
      <c r="BG383" s="9" t="s">
        <v>0</v>
      </c>
      <c r="BH383" s="9" t="s">
        <v>0</v>
      </c>
    </row>
    <row r="384" spans="3:60" x14ac:dyDescent="0.2">
      <c r="C384" s="9" t="s">
        <v>409</v>
      </c>
      <c r="D384" s="9">
        <v>38410.602745666169</v>
      </c>
      <c r="E384" s="9">
        <v>38632.372671060773</v>
      </c>
      <c r="F384" s="9">
        <v>38331.559642055428</v>
      </c>
      <c r="G384" s="9">
        <v>37734.737236077432</v>
      </c>
      <c r="H384" s="9">
        <v>36431.457067318603</v>
      </c>
      <c r="I384" s="9">
        <v>37864.131691467592</v>
      </c>
      <c r="J384" s="9">
        <v>37086.675521586374</v>
      </c>
      <c r="K384" s="9">
        <v>36211.202718114364</v>
      </c>
      <c r="L384" s="9">
        <v>35996.667878911408</v>
      </c>
      <c r="M384" s="9">
        <v>37086.916921322125</v>
      </c>
      <c r="N384" s="9">
        <v>38286.584516023147</v>
      </c>
      <c r="O384" s="9">
        <v>38712.95910164556</v>
      </c>
      <c r="P384" s="9">
        <v>41072.710378357035</v>
      </c>
      <c r="Q384" s="9">
        <v>40970.161590642972</v>
      </c>
      <c r="R384" s="9">
        <v>42521.67146297641</v>
      </c>
      <c r="S384" s="9">
        <v>42592.736112746643</v>
      </c>
      <c r="T384" s="9">
        <v>40975.828592562139</v>
      </c>
      <c r="U384" s="9">
        <v>39793.988072401335</v>
      </c>
      <c r="V384" s="9">
        <v>38091.908954333419</v>
      </c>
      <c r="W384" s="9">
        <v>38899.529769350469</v>
      </c>
      <c r="X384" s="9">
        <v>38625.164073100357</v>
      </c>
      <c r="Y384" s="9">
        <v>38820.3907193376</v>
      </c>
      <c r="Z384" s="9">
        <v>34607.748655947318</v>
      </c>
      <c r="AA384" s="9">
        <v>33456.047164579169</v>
      </c>
      <c r="AB384" s="9">
        <v>32154.978663734422</v>
      </c>
      <c r="AC384" s="9">
        <v>29565.773843780084</v>
      </c>
      <c r="AD384" s="9">
        <v>29701.445471099938</v>
      </c>
      <c r="AE384" s="9">
        <v>27915.096304475395</v>
      </c>
      <c r="AF384" s="9">
        <v>28722.992135602719</v>
      </c>
      <c r="AG384" s="9">
        <v>28588.09074555352</v>
      </c>
      <c r="AH384" s="9">
        <v>29217.075770067957</v>
      </c>
      <c r="AI384" s="9">
        <v>30127.904597864275</v>
      </c>
      <c r="AJ384" s="9">
        <v>30338.659704912494</v>
      </c>
      <c r="AK384" s="9">
        <v>31094.775251628031</v>
      </c>
      <c r="AL384" s="9">
        <v>30775.117105920668</v>
      </c>
      <c r="AM384" s="9">
        <v>34426.994841947053</v>
      </c>
      <c r="AN384" s="9">
        <v>34933.188883387462</v>
      </c>
      <c r="AO384" s="9">
        <v>36534.090303630721</v>
      </c>
      <c r="AP384" s="9">
        <v>38306.494149541752</v>
      </c>
      <c r="AQ384" s="9">
        <v>37929.632292305716</v>
      </c>
      <c r="AR384" s="9">
        <v>39053.178547950381</v>
      </c>
      <c r="AS384" s="9">
        <v>38465.90914300389</v>
      </c>
      <c r="AT384" s="9">
        <v>35322.714332445605</v>
      </c>
      <c r="AU384" s="9">
        <v>37768.221114696331</v>
      </c>
      <c r="AV384" s="9">
        <v>37205.49226173127</v>
      </c>
      <c r="AW384" s="9">
        <v>36151.38119619096</v>
      </c>
      <c r="AX384" s="9">
        <v>37831.383799524163</v>
      </c>
      <c r="AY384" s="9">
        <v>38566.00968832973</v>
      </c>
      <c r="AZ384" s="9">
        <v>39736.305114648887</v>
      </c>
      <c r="BA384" s="9">
        <v>40874.548754540381</v>
      </c>
      <c r="BB384" s="9">
        <v>40480.238056550108</v>
      </c>
      <c r="BC384" s="9" t="s">
        <v>0</v>
      </c>
      <c r="BD384" s="9" t="s">
        <v>0</v>
      </c>
      <c r="BE384" s="9" t="s">
        <v>0</v>
      </c>
      <c r="BF384" s="9" t="s">
        <v>0</v>
      </c>
      <c r="BG384" s="9" t="s">
        <v>0</v>
      </c>
      <c r="BH384" s="9" t="s">
        <v>0</v>
      </c>
    </row>
    <row r="385" spans="3:60" x14ac:dyDescent="0.2">
      <c r="C385" s="9" t="s">
        <v>410</v>
      </c>
      <c r="D385" s="9">
        <v>6257.7549937960048</v>
      </c>
      <c r="E385" s="9">
        <v>7163.4381388104739</v>
      </c>
      <c r="F385" s="9">
        <v>8051.399885112015</v>
      </c>
      <c r="G385" s="9">
        <v>8882.7966710030832</v>
      </c>
      <c r="H385" s="9">
        <v>10147.841292699577</v>
      </c>
      <c r="I385" s="9">
        <v>12324.767001223339</v>
      </c>
      <c r="J385" s="9">
        <v>11481.554689044224</v>
      </c>
      <c r="K385" s="9">
        <v>12278.987984761161</v>
      </c>
      <c r="L385" s="9">
        <v>14843.002464022396</v>
      </c>
      <c r="M385" s="9">
        <v>20183.573671960537</v>
      </c>
      <c r="N385" s="9">
        <v>26941.516866335885</v>
      </c>
      <c r="O385" s="9">
        <v>26155.401182780359</v>
      </c>
      <c r="P385" s="9">
        <v>25995.419663305074</v>
      </c>
      <c r="Q385" s="9">
        <v>23882.678388722572</v>
      </c>
      <c r="R385" s="9">
        <v>23148.22820218487</v>
      </c>
      <c r="S385" s="9">
        <v>23485.394856053161</v>
      </c>
      <c r="T385" s="9">
        <v>27130.432998092921</v>
      </c>
      <c r="U385" s="9">
        <v>31077.750355490905</v>
      </c>
      <c r="V385" s="9">
        <v>34318.602334187301</v>
      </c>
      <c r="W385" s="9">
        <v>34150.656236703428</v>
      </c>
      <c r="X385" s="9">
        <v>39590.364870146019</v>
      </c>
      <c r="Y385" s="9">
        <v>43008.855802138089</v>
      </c>
      <c r="Z385" s="9">
        <v>40127.142455745998</v>
      </c>
      <c r="AA385" s="9">
        <v>34059.483237497559</v>
      </c>
      <c r="AB385" s="9">
        <v>34421.404068387121</v>
      </c>
      <c r="AC385" s="9">
        <v>33835.625420634198</v>
      </c>
      <c r="AD385" s="9">
        <v>34840.075588765874</v>
      </c>
      <c r="AE385" s="9">
        <v>35384.424437487483</v>
      </c>
      <c r="AF385" s="9">
        <v>37226.64944586841</v>
      </c>
      <c r="AG385" s="9">
        <v>36481.948680632893</v>
      </c>
      <c r="AH385" s="9">
        <v>35607.968058422528</v>
      </c>
      <c r="AI385" s="9">
        <v>35220.751587055798</v>
      </c>
      <c r="AJ385" s="9">
        <v>37729.977170566977</v>
      </c>
      <c r="AK385" s="9">
        <v>43143.269578716339</v>
      </c>
      <c r="AL385" s="9">
        <v>49061.360679363221</v>
      </c>
      <c r="AM385" s="9">
        <v>55893.633846644545</v>
      </c>
      <c r="AN385" s="9">
        <v>59076.431478366969</v>
      </c>
      <c r="AO385" s="9">
        <v>68896.092847016611</v>
      </c>
      <c r="AP385" s="9">
        <v>68107.803292345227</v>
      </c>
      <c r="AQ385" s="9">
        <v>58240.228210461093</v>
      </c>
      <c r="AR385" s="9">
        <v>60328.887801121062</v>
      </c>
      <c r="AS385" s="9">
        <v>62852.139077862914</v>
      </c>
      <c r="AT385" s="9">
        <v>58016.011434357722</v>
      </c>
      <c r="AU385" s="9">
        <v>62258.072364847831</v>
      </c>
      <c r="AV385" s="9">
        <v>65657.564663000187</v>
      </c>
      <c r="AW385" s="9">
        <v>59492.213902480587</v>
      </c>
      <c r="AX385" s="9">
        <v>56154.054447309609</v>
      </c>
      <c r="AY385" s="9">
        <v>55672.143317007758</v>
      </c>
      <c r="AZ385" s="9">
        <v>61622.334921075257</v>
      </c>
      <c r="BA385" s="9">
        <v>61734.786275836756</v>
      </c>
      <c r="BB385" s="9">
        <v>62485.880375563276</v>
      </c>
      <c r="BC385" s="9" t="s">
        <v>0</v>
      </c>
      <c r="BD385" s="9" t="s">
        <v>0</v>
      </c>
      <c r="BE385" s="9" t="s">
        <v>0</v>
      </c>
      <c r="BF385" s="9" t="s">
        <v>0</v>
      </c>
      <c r="BG385" s="9" t="s">
        <v>0</v>
      </c>
      <c r="BH385" s="9" t="s">
        <v>0</v>
      </c>
    </row>
    <row r="386" spans="3:60" x14ac:dyDescent="0.2">
      <c r="C386" s="9" t="s">
        <v>411</v>
      </c>
      <c r="D386" s="9">
        <v>59336.244310345479</v>
      </c>
      <c r="E386" s="9">
        <v>59678.831865168118</v>
      </c>
      <c r="F386" s="9">
        <v>59214.139459818914</v>
      </c>
      <c r="G386" s="9">
        <v>58292.175273901674</v>
      </c>
      <c r="H386" s="9">
        <v>56278.883501045355</v>
      </c>
      <c r="I386" s="9">
        <v>58492.062296458251</v>
      </c>
      <c r="J386" s="9">
        <v>57291.057210906387</v>
      </c>
      <c r="K386" s="9">
        <v>55938.637190376008</v>
      </c>
      <c r="L386" s="9">
        <v>55607.226311033228</v>
      </c>
      <c r="M386" s="9">
        <v>57291.430122359816</v>
      </c>
      <c r="N386" s="9">
        <v>59144.662417664425</v>
      </c>
      <c r="O386" s="9">
        <v>59803.320828930009</v>
      </c>
      <c r="P386" s="9">
        <v>63448.636659918884</v>
      </c>
      <c r="Q386" s="9">
        <v>63290.220506914935</v>
      </c>
      <c r="R386" s="9">
        <v>65686.974586622178</v>
      </c>
      <c r="S386" s="9">
        <v>65796.754416126976</v>
      </c>
      <c r="T386" s="9">
        <v>63298.97482437799</v>
      </c>
      <c r="U386" s="9">
        <v>61473.281582736803</v>
      </c>
      <c r="V386" s="9">
        <v>58843.929915074921</v>
      </c>
      <c r="W386" s="9">
        <v>60091.532987259954</v>
      </c>
      <c r="X386" s="9">
        <v>59667.696108394222</v>
      </c>
      <c r="Y386" s="9">
        <v>59969.279919867462</v>
      </c>
      <c r="Z386" s="9">
        <v>53461.640341273065</v>
      </c>
      <c r="AA386" s="9">
        <v>51682.505514441429</v>
      </c>
      <c r="AB386" s="9">
        <v>49672.630299990924</v>
      </c>
      <c r="AC386" s="9">
        <v>45672.857352307386</v>
      </c>
      <c r="AD386" s="9">
        <v>45882.441275734396</v>
      </c>
      <c r="AE386" s="9">
        <v>43122.910234884606</v>
      </c>
      <c r="AF386" s="9">
        <v>44370.938148700385</v>
      </c>
      <c r="AG386" s="9">
        <v>44162.544078688879</v>
      </c>
      <c r="AH386" s="9">
        <v>45134.192696891005</v>
      </c>
      <c r="AI386" s="9">
        <v>46541.230285154983</v>
      </c>
      <c r="AJ386" s="9">
        <v>46866.80227902007</v>
      </c>
      <c r="AK386" s="9">
        <v>48034.840622595024</v>
      </c>
      <c r="AL386" s="9">
        <v>47541.036504105265</v>
      </c>
      <c r="AM386" s="9">
        <v>53182.413989670014</v>
      </c>
      <c r="AN386" s="9">
        <v>53964.376551159323</v>
      </c>
      <c r="AO386" s="9">
        <v>56437.430109243644</v>
      </c>
      <c r="AP386" s="9">
        <v>59175.418583778548</v>
      </c>
      <c r="AQ386" s="9">
        <v>58593.246849055358</v>
      </c>
      <c r="AR386" s="9">
        <v>60328.887801121062</v>
      </c>
      <c r="AS386" s="9">
        <v>59421.680978082397</v>
      </c>
      <c r="AT386" s="9">
        <v>54566.110852582613</v>
      </c>
      <c r="AU386" s="9">
        <v>58343.900773117202</v>
      </c>
      <c r="AV386" s="9">
        <v>57474.603904200383</v>
      </c>
      <c r="AW386" s="9">
        <v>55846.225611641683</v>
      </c>
      <c r="AX386" s="9">
        <v>58441.473740744339</v>
      </c>
      <c r="AY386" s="9">
        <v>59576.315115234094</v>
      </c>
      <c r="AZ386" s="9">
        <v>61384.173632611528</v>
      </c>
      <c r="BA386" s="9">
        <v>63142.518929833372</v>
      </c>
      <c r="BB386" s="9">
        <v>62533.392432520763</v>
      </c>
      <c r="BC386" s="9" t="s">
        <v>0</v>
      </c>
      <c r="BD386" s="9" t="s">
        <v>0</v>
      </c>
      <c r="BE386" s="9" t="s">
        <v>0</v>
      </c>
      <c r="BF386" s="9" t="s">
        <v>0</v>
      </c>
      <c r="BG386" s="9" t="s">
        <v>0</v>
      </c>
      <c r="BH386" s="9" t="s">
        <v>0</v>
      </c>
    </row>
    <row r="387" spans="3:60" x14ac:dyDescent="0.2">
      <c r="C387" s="9" t="s">
        <v>413</v>
      </c>
      <c r="D387" s="9">
        <v>5.9755646984727955</v>
      </c>
      <c r="E387" s="9">
        <v>5.8077063810793312</v>
      </c>
      <c r="F387" s="9">
        <v>5.5248098016281091</v>
      </c>
      <c r="G387" s="9">
        <v>5.1064324205608713</v>
      </c>
      <c r="H387" s="9">
        <v>5.0545810175562531</v>
      </c>
      <c r="I387" s="9">
        <v>5.332284928922852</v>
      </c>
      <c r="J387" s="9">
        <v>5.075146908804852</v>
      </c>
      <c r="K387" s="9">
        <v>4.8371744945683366</v>
      </c>
      <c r="L387" s="9">
        <v>4.61460082177451</v>
      </c>
      <c r="M387" s="9">
        <v>4.5828879451687685</v>
      </c>
      <c r="N387" s="9">
        <v>4.8290667546843435</v>
      </c>
      <c r="O387" s="9">
        <v>4.9207899770114594</v>
      </c>
      <c r="P387" s="9">
        <v>5.1178507053559903</v>
      </c>
      <c r="Q387" s="9">
        <v>4.8982741019996485</v>
      </c>
      <c r="R387" s="9">
        <v>4.9706210882053208</v>
      </c>
      <c r="S387" s="9">
        <v>4.7784449875127901</v>
      </c>
      <c r="T387" s="9">
        <v>4.4570700476942839</v>
      </c>
      <c r="U387" s="9">
        <v>4.1106248124717979</v>
      </c>
      <c r="V387" s="9">
        <v>3.7205646622134054</v>
      </c>
      <c r="W387" s="9">
        <v>3.7042937399906934</v>
      </c>
      <c r="X387" s="9">
        <v>3.651172850499615</v>
      </c>
      <c r="Y387" s="9">
        <v>3.7099882133840829</v>
      </c>
      <c r="Z387" s="9">
        <v>3.2951683876371303</v>
      </c>
      <c r="AA387" s="9">
        <v>3.1070154198044948</v>
      </c>
      <c r="AB387" s="9">
        <v>2.8742367143955088</v>
      </c>
      <c r="AC387" s="9">
        <v>2.5794618584508471</v>
      </c>
      <c r="AD387" s="9">
        <v>2.5272265933309477</v>
      </c>
      <c r="AE387" s="9">
        <v>2.2774573661709265</v>
      </c>
      <c r="AF387" s="9">
        <v>2.2676027351655192</v>
      </c>
      <c r="AG387" s="9">
        <v>2.1866775023808178</v>
      </c>
      <c r="AH387" s="9">
        <v>2.1601867551115763</v>
      </c>
      <c r="AI387" s="9">
        <v>2.1659986382668266</v>
      </c>
      <c r="AJ387" s="9">
        <v>2.1279574219159461</v>
      </c>
      <c r="AK387" s="9">
        <v>2.1105118434102099</v>
      </c>
      <c r="AL387" s="9">
        <v>2.0408994450258748</v>
      </c>
      <c r="AM387" s="9">
        <v>2.2133859403731262</v>
      </c>
      <c r="AN387" s="9">
        <v>2.1901241692828028</v>
      </c>
      <c r="AO387" s="9">
        <v>2.2336349340422799</v>
      </c>
      <c r="AP387" s="9">
        <v>2.3501263043120759</v>
      </c>
      <c r="AQ387" s="9">
        <v>2.4302055354488927</v>
      </c>
      <c r="AR387" s="9">
        <v>2.4600954318360446</v>
      </c>
      <c r="AS387" s="9">
        <v>2.3838917543778035</v>
      </c>
      <c r="AT387" s="9">
        <v>2.1578692769758954</v>
      </c>
      <c r="AU387" s="9">
        <v>2.2609987997822243</v>
      </c>
      <c r="AV387" s="9">
        <v>2.163539307669327</v>
      </c>
      <c r="AW387" s="9">
        <v>2.0539908526773636</v>
      </c>
      <c r="AX387" s="9">
        <v>2.1116588576732251</v>
      </c>
      <c r="AY387" s="9">
        <v>2.1158236042477494</v>
      </c>
      <c r="AZ387" s="9">
        <v>2.151994270193903</v>
      </c>
      <c r="BA387" s="9">
        <v>2.182873997510312</v>
      </c>
      <c r="BB387" s="9">
        <v>2.1375290035690915</v>
      </c>
      <c r="BC387" s="9" t="s">
        <v>0</v>
      </c>
      <c r="BD387" s="9" t="s">
        <v>0</v>
      </c>
      <c r="BE387" s="9" t="s">
        <v>0</v>
      </c>
      <c r="BF387" s="9" t="s">
        <v>0</v>
      </c>
      <c r="BG387" s="9" t="s">
        <v>0</v>
      </c>
      <c r="BH387" s="9" t="s">
        <v>0</v>
      </c>
    </row>
    <row r="388" spans="3:60" x14ac:dyDescent="0.2">
      <c r="C388" s="9" t="s">
        <v>412</v>
      </c>
      <c r="D388" s="9">
        <v>-1.3463516999999999E-2</v>
      </c>
      <c r="E388" s="9">
        <v>0.57736642890777734</v>
      </c>
      <c r="F388" s="9">
        <v>-0.77865533025022193</v>
      </c>
      <c r="G388" s="9">
        <v>-1.5570000583101651</v>
      </c>
      <c r="H388" s="9">
        <v>-3.4537942071921734</v>
      </c>
      <c r="I388" s="9">
        <v>3.9325207924066019</v>
      </c>
      <c r="J388" s="9">
        <v>-2.0532787499690897</v>
      </c>
      <c r="K388" s="9">
        <v>-2.3606127838620594</v>
      </c>
      <c r="L388" s="9">
        <v>-0.59245433208335863</v>
      </c>
      <c r="M388" s="9">
        <v>3.0287499000690499</v>
      </c>
      <c r="N388" s="9">
        <v>3.2347460891560598</v>
      </c>
      <c r="O388" s="9">
        <v>1.1136396495330381</v>
      </c>
      <c r="P388" s="9">
        <v>6.0955073739407561</v>
      </c>
      <c r="Q388" s="9">
        <v>-0.24967621267112383</v>
      </c>
      <c r="R388" s="9">
        <v>3.7869264169262618</v>
      </c>
      <c r="S388" s="9">
        <v>0.1671257204273191</v>
      </c>
      <c r="T388" s="9">
        <v>-3.7962048643797153</v>
      </c>
      <c r="U388" s="9">
        <v>-2.8842382466802152</v>
      </c>
      <c r="V388" s="9">
        <v>-4.2772267885569644</v>
      </c>
      <c r="W388" s="9">
        <v>2.1201899227084375</v>
      </c>
      <c r="X388" s="9">
        <v>-0.70531879916525542</v>
      </c>
      <c r="Y388" s="9">
        <v>0.50543900827906274</v>
      </c>
      <c r="Z388" s="9">
        <v>-10.851622009285544</v>
      </c>
      <c r="AA388" s="9">
        <v>-3.3278717515484169</v>
      </c>
      <c r="AB388" s="9">
        <v>-3.8888888888888973</v>
      </c>
      <c r="AC388" s="9">
        <v>-8.0522672617243547</v>
      </c>
      <c r="AD388" s="9">
        <v>0.458880691020358</v>
      </c>
      <c r="AE388" s="9">
        <v>-6.0143509458578155</v>
      </c>
      <c r="AF388" s="9">
        <v>2.8941180152683099</v>
      </c>
      <c r="AG388" s="9">
        <v>-0.46966342995299337</v>
      </c>
      <c r="AH388" s="9">
        <v>2.2001645024590122</v>
      </c>
      <c r="AI388" s="9">
        <v>3.11745376219148</v>
      </c>
      <c r="AJ388" s="9">
        <v>0.69953456724354268</v>
      </c>
      <c r="AK388" s="9">
        <v>2.4922509895620282</v>
      </c>
      <c r="AL388" s="9">
        <v>-1.0280124011850744</v>
      </c>
      <c r="AM388" s="9">
        <v>11.866332542155678</v>
      </c>
      <c r="AN388" s="9">
        <v>1.4703404806731601</v>
      </c>
      <c r="AO388" s="9">
        <v>4.5827520229754004</v>
      </c>
      <c r="AP388" s="9">
        <v>4.8513698608088518</v>
      </c>
      <c r="AQ388" s="9">
        <v>-0.98380670328335196</v>
      </c>
      <c r="AR388" s="9">
        <v>2.9621859948075091</v>
      </c>
      <c r="AS388" s="9">
        <v>-1.5037685197004658</v>
      </c>
      <c r="AT388" s="9">
        <v>-8.171377930709756</v>
      </c>
      <c r="AU388" s="9">
        <v>6.9233263311376136</v>
      </c>
      <c r="AV388" s="9">
        <v>-1.4899532897144963</v>
      </c>
      <c r="AW388" s="9">
        <v>-2.8332135968660355</v>
      </c>
      <c r="AX388" s="9">
        <v>4.6471325513566031</v>
      </c>
      <c r="AY388" s="9">
        <v>1.9418424995989891</v>
      </c>
      <c r="AZ388" s="9">
        <v>3.034525572588076</v>
      </c>
      <c r="BA388" s="9">
        <v>2.8644929029193467</v>
      </c>
      <c r="BB388" s="9">
        <v>-0.96468514027686636</v>
      </c>
      <c r="BC388" s="9" t="s">
        <v>0</v>
      </c>
      <c r="BD388" s="9" t="s">
        <v>0</v>
      </c>
      <c r="BE388" s="9" t="s">
        <v>0</v>
      </c>
      <c r="BF388" s="9" t="s">
        <v>0</v>
      </c>
      <c r="BG388" s="9" t="s">
        <v>0</v>
      </c>
      <c r="BH388" s="9" t="s">
        <v>0</v>
      </c>
    </row>
    <row r="389" spans="3:60" x14ac:dyDescent="0.2">
      <c r="C389" s="9" t="s">
        <v>414</v>
      </c>
      <c r="D389" s="9">
        <v>992981.371710532</v>
      </c>
      <c r="E389" s="9">
        <v>1027580.0453616789</v>
      </c>
      <c r="F389" s="9">
        <v>1071786.0267763259</v>
      </c>
      <c r="G389" s="9">
        <v>1141544.0462736816</v>
      </c>
      <c r="H389" s="9">
        <v>1113423.3145253768</v>
      </c>
      <c r="I389" s="9">
        <v>1096941.800300119</v>
      </c>
      <c r="J389" s="9">
        <v>1128855.1492275498</v>
      </c>
      <c r="K389" s="9">
        <v>1156432.0711024485</v>
      </c>
      <c r="L389" s="9">
        <v>1205027.876921538</v>
      </c>
      <c r="M389" s="9">
        <v>1250116.3198361818</v>
      </c>
      <c r="N389" s="9">
        <v>1224763.8192264019</v>
      </c>
      <c r="O389" s="9">
        <v>1215319.5139055767</v>
      </c>
      <c r="P389" s="9">
        <v>1239751.6127916335</v>
      </c>
      <c r="Q389" s="9">
        <v>1292092.2592118238</v>
      </c>
      <c r="R389" s="9">
        <v>1321504.363760283</v>
      </c>
      <c r="S389" s="9">
        <v>1376949.0825586461</v>
      </c>
      <c r="T389" s="9">
        <v>1420192.5064454305</v>
      </c>
      <c r="U389" s="9">
        <v>1495472.9362851223</v>
      </c>
      <c r="V389" s="9">
        <v>1581586.0025953162</v>
      </c>
      <c r="W389" s="9">
        <v>1622212.9562384791</v>
      </c>
      <c r="X389" s="9">
        <v>1634206.2825163011</v>
      </c>
      <c r="Y389" s="9">
        <v>1616427.774717004</v>
      </c>
      <c r="Z389" s="9">
        <v>1622425.1404526508</v>
      </c>
      <c r="AA389" s="9">
        <v>1663413.2288179465</v>
      </c>
      <c r="AB389" s="9">
        <v>1728202.4842006711</v>
      </c>
      <c r="AC389" s="9">
        <v>1770635.1114544966</v>
      </c>
      <c r="AD389" s="9">
        <v>1815525.4220896824</v>
      </c>
      <c r="AE389" s="9">
        <v>1893467.2883640786</v>
      </c>
      <c r="AF389" s="9">
        <v>1956733.3140238789</v>
      </c>
      <c r="AG389" s="9">
        <v>2019618.5322529471</v>
      </c>
      <c r="AH389" s="9">
        <v>2089365.3102025324</v>
      </c>
      <c r="AI389" s="9">
        <v>2148719.2772381436</v>
      </c>
      <c r="AJ389" s="9">
        <v>2202431.3924863534</v>
      </c>
      <c r="AK389" s="9">
        <v>2275980.623969364</v>
      </c>
      <c r="AL389" s="9">
        <v>2329415.9161037221</v>
      </c>
      <c r="AM389" s="9">
        <v>2402762.7997268601</v>
      </c>
      <c r="AN389" s="9">
        <v>2463987.0792728146</v>
      </c>
      <c r="AO389" s="9">
        <v>2526707.8898657374</v>
      </c>
      <c r="AP389" s="9">
        <v>2517967.5864740494</v>
      </c>
      <c r="AQ389" s="9">
        <v>2411040.7944664797</v>
      </c>
      <c r="AR389" s="9">
        <v>2452298.679978271</v>
      </c>
      <c r="AS389" s="9">
        <v>2492633.3533793977</v>
      </c>
      <c r="AT389" s="9">
        <v>2528703.2645950289</v>
      </c>
      <c r="AU389" s="9">
        <v>2580448.1089833747</v>
      </c>
      <c r="AV389" s="9">
        <v>2656508.4211996556</v>
      </c>
      <c r="AW389" s="9">
        <v>2718913.0632615285</v>
      </c>
      <c r="AX389" s="9">
        <v>2767562.2664325279</v>
      </c>
      <c r="AY389" s="9">
        <v>2815750.5661449316</v>
      </c>
      <c r="AZ389" s="9">
        <v>2852432.0200481098</v>
      </c>
      <c r="BA389" s="9">
        <v>2892632.3279241445</v>
      </c>
      <c r="BB389" s="9">
        <v>2925499.1313852128</v>
      </c>
      <c r="BC389" s="9">
        <v>2971100.8545280704</v>
      </c>
      <c r="BD389" s="9">
        <v>3019519.1053061308</v>
      </c>
      <c r="BE389" s="9">
        <v>3069062.2881352124</v>
      </c>
      <c r="BF389" s="9">
        <v>3120982.2449512375</v>
      </c>
      <c r="BG389" s="9" t="s">
        <v>0</v>
      </c>
      <c r="BH389" s="9" t="s">
        <v>0</v>
      </c>
    </row>
    <row r="390" spans="3:60" x14ac:dyDescent="0.2">
      <c r="C390" s="9" t="s">
        <v>415</v>
      </c>
      <c r="D390" s="9">
        <v>17850.74750842182</v>
      </c>
      <c r="E390" s="9">
        <v>18374.957796531529</v>
      </c>
      <c r="F390" s="9">
        <v>19107.700587098367</v>
      </c>
      <c r="G390" s="9">
        <v>20312.059961693121</v>
      </c>
      <c r="H390" s="9">
        <v>19799.204536853005</v>
      </c>
      <c r="I390" s="9">
        <v>19507.573560171659</v>
      </c>
      <c r="J390" s="9">
        <v>20080.047475884527</v>
      </c>
      <c r="K390" s="9">
        <v>20577.348570821392</v>
      </c>
      <c r="L390" s="9">
        <v>21440.905035811855</v>
      </c>
      <c r="M390" s="9">
        <v>22223.208008345719</v>
      </c>
      <c r="N390" s="9">
        <v>21746.512429239436</v>
      </c>
      <c r="O390" s="9">
        <v>21571.309577127417</v>
      </c>
      <c r="P390" s="9">
        <v>22012.855611544717</v>
      </c>
      <c r="Q390" s="9">
        <v>22934.386498145701</v>
      </c>
      <c r="R390" s="9">
        <v>23419.352465465443</v>
      </c>
      <c r="S390" s="9">
        <v>24346.611577965887</v>
      </c>
      <c r="T390" s="9">
        <v>25053.129805399913</v>
      </c>
      <c r="U390" s="9">
        <v>26325.089783473275</v>
      </c>
      <c r="V390" s="9">
        <v>27779.198079243888</v>
      </c>
      <c r="W390" s="9">
        <v>28418.701715041097</v>
      </c>
      <c r="X390" s="9">
        <v>28543.354362850332</v>
      </c>
      <c r="Y390" s="9">
        <v>28145.657135945541</v>
      </c>
      <c r="Z390" s="9">
        <v>28173.790984319086</v>
      </c>
      <c r="AA390" s="9">
        <v>28816.389947929896</v>
      </c>
      <c r="AB390" s="9">
        <v>29862.653318691591</v>
      </c>
      <c r="AC390" s="9">
        <v>30515.03854294695</v>
      </c>
      <c r="AD390" s="9">
        <v>31213.902449791669</v>
      </c>
      <c r="AE390" s="9">
        <v>32470.200781357456</v>
      </c>
      <c r="AF390" s="9">
        <v>33462.733031618278</v>
      </c>
      <c r="AG390" s="9">
        <v>34415.147778831495</v>
      </c>
      <c r="AH390" s="9">
        <v>35481.528889762129</v>
      </c>
      <c r="AI390" s="9">
        <v>36349.352549154049</v>
      </c>
      <c r="AJ390" s="9">
        <v>37099.204805551213</v>
      </c>
      <c r="AK390" s="9">
        <v>38163.902006629505</v>
      </c>
      <c r="AL390" s="9">
        <v>38855.978583881937</v>
      </c>
      <c r="AM390" s="9">
        <v>39772.280795968756</v>
      </c>
      <c r="AN390" s="9">
        <v>40508.11447667671</v>
      </c>
      <c r="AO390" s="9">
        <v>41205.95394356949</v>
      </c>
      <c r="AP390" s="9">
        <v>40727.995381632529</v>
      </c>
      <c r="AQ390" s="9">
        <v>38724.736102318951</v>
      </c>
      <c r="AR390" s="9">
        <v>39074.230082509101</v>
      </c>
      <c r="AS390" s="9">
        <v>39387.427563868172</v>
      </c>
      <c r="AT390" s="9">
        <v>39693.952823091262</v>
      </c>
      <c r="AU390" s="9">
        <v>40252.832948294614</v>
      </c>
      <c r="AV390" s="9">
        <v>41124.331179461209</v>
      </c>
      <c r="AW390" s="9">
        <v>41758.76306652632</v>
      </c>
      <c r="AX390" s="9">
        <v>42157.602157453817</v>
      </c>
      <c r="AY390" s="9">
        <v>42637.046731449598</v>
      </c>
      <c r="AZ390" s="9">
        <v>42923.358814261235</v>
      </c>
      <c r="BA390" s="9">
        <v>43266.748187275662</v>
      </c>
      <c r="BB390" s="9">
        <v>43506.482414047197</v>
      </c>
      <c r="BC390" s="9">
        <v>43986.914970710393</v>
      </c>
      <c r="BD390" s="9">
        <v>44526.913121614321</v>
      </c>
      <c r="BE390" s="9">
        <v>45081.830453120121</v>
      </c>
      <c r="BF390" s="9">
        <v>45525.808067701095</v>
      </c>
      <c r="BG390" s="9" t="s">
        <v>0</v>
      </c>
      <c r="BH390" s="9" t="s">
        <v>0</v>
      </c>
    </row>
    <row r="391" spans="3:60" x14ac:dyDescent="0.2">
      <c r="C391" s="9" t="s">
        <v>416</v>
      </c>
      <c r="D391" s="9">
        <v>1066.6829665267662</v>
      </c>
      <c r="E391" s="9">
        <v>1067.1635964697957</v>
      </c>
      <c r="F391" s="9">
        <v>1055.6641149017621</v>
      </c>
      <c r="G391" s="9">
        <v>1037.2216151676616</v>
      </c>
      <c r="H391" s="9">
        <v>1000.7668341469085</v>
      </c>
      <c r="I391" s="9">
        <v>1040.1994049475725</v>
      </c>
      <c r="J391" s="9">
        <v>1019.0919087589002</v>
      </c>
      <c r="K391" s="9">
        <v>995.36225672619435</v>
      </c>
      <c r="L391" s="9">
        <v>989.41217997846616</v>
      </c>
      <c r="M391" s="9">
        <v>1018.4647208442564</v>
      </c>
      <c r="N391" s="9">
        <v>1050.1536020237004</v>
      </c>
      <c r="O391" s="9">
        <v>1061.4788395813989</v>
      </c>
      <c r="P391" s="9">
        <v>1126.5850861844372</v>
      </c>
      <c r="Q391" s="9">
        <v>1123.389114291175</v>
      </c>
      <c r="R391" s="9">
        <v>1164.0872723695579</v>
      </c>
      <c r="S391" s="9">
        <v>1163.3894405765195</v>
      </c>
      <c r="T391" s="9">
        <v>1116.6355445664487</v>
      </c>
      <c r="U391" s="9">
        <v>1082.1256725449307</v>
      </c>
      <c r="V391" s="9">
        <v>1033.5430271826131</v>
      </c>
      <c r="W391" s="9">
        <v>1052.7121886168952</v>
      </c>
      <c r="X391" s="9">
        <v>1042.1672051182888</v>
      </c>
      <c r="Y391" s="9">
        <v>1044.2005623230755</v>
      </c>
      <c r="Z391" s="9">
        <v>928.37385411424259</v>
      </c>
      <c r="AA391" s="9">
        <v>895.32967911317428</v>
      </c>
      <c r="AB391" s="9">
        <v>858.32334557848253</v>
      </c>
      <c r="AC391" s="9">
        <v>787.12378030689149</v>
      </c>
      <c r="AD391" s="9">
        <v>788.84604352751523</v>
      </c>
      <c r="AE391" s="9">
        <v>739.49497950551506</v>
      </c>
      <c r="AF391" s="9">
        <v>758.80184948611179</v>
      </c>
      <c r="AG391" s="9">
        <v>752.54829389081999</v>
      </c>
      <c r="AH391" s="9">
        <v>766.46728758772883</v>
      </c>
      <c r="AI391" s="9">
        <v>787.32648123348474</v>
      </c>
      <c r="AJ391" s="9">
        <v>789.45528213152431</v>
      </c>
      <c r="AK391" s="9">
        <v>805.45367175738249</v>
      </c>
      <c r="AL391" s="9">
        <v>793.01145127781922</v>
      </c>
      <c r="AM391" s="9">
        <v>880.31407130369325</v>
      </c>
      <c r="AN391" s="9">
        <v>887.1780056744426</v>
      </c>
      <c r="AO391" s="9">
        <v>920.39058218894058</v>
      </c>
      <c r="AP391" s="9">
        <v>957.15933268275342</v>
      </c>
      <c r="AQ391" s="9">
        <v>941.0906803465308</v>
      </c>
      <c r="AR391" s="9">
        <v>961.26334928491178</v>
      </c>
      <c r="AS391" s="9">
        <v>938.95363795658363</v>
      </c>
      <c r="AT391" s="9">
        <v>856.54361278679255</v>
      </c>
      <c r="AU391" s="9">
        <v>910.11606983928505</v>
      </c>
      <c r="AV391" s="9">
        <v>889.74107008375597</v>
      </c>
      <c r="AW391" s="9">
        <v>857.72117357766376</v>
      </c>
      <c r="AX391" s="9">
        <v>890.22474014051215</v>
      </c>
      <c r="AY391" s="9">
        <v>902.12469889815407</v>
      </c>
      <c r="AZ391" s="9">
        <v>923.70822225767131</v>
      </c>
      <c r="BA391" s="9">
        <v>944.45859574830467</v>
      </c>
      <c r="BB391" s="9">
        <v>929.96368003294515</v>
      </c>
      <c r="BC391" s="9" t="s">
        <v>0</v>
      </c>
      <c r="BD391" s="9" t="s">
        <v>0</v>
      </c>
      <c r="BE391" s="9" t="s">
        <v>0</v>
      </c>
      <c r="BF391" s="9" t="s">
        <v>0</v>
      </c>
      <c r="BG391" s="9" t="s">
        <v>0</v>
      </c>
      <c r="BH391" s="9" t="s">
        <v>0</v>
      </c>
    </row>
    <row r="392" spans="3:60" x14ac:dyDescent="0.2">
      <c r="C392" s="9" t="s">
        <v>417</v>
      </c>
      <c r="D392" s="9">
        <v>384154</v>
      </c>
      <c r="E392" s="9">
        <v>383997</v>
      </c>
      <c r="F392" s="9">
        <v>380590</v>
      </c>
      <c r="G392" s="9">
        <v>376618</v>
      </c>
      <c r="H392" s="9">
        <v>358458</v>
      </c>
      <c r="I392" s="9">
        <v>347700</v>
      </c>
      <c r="J392" s="9">
        <v>336600</v>
      </c>
      <c r="K392" s="9">
        <v>325600</v>
      </c>
      <c r="L392" s="9">
        <v>320000</v>
      </c>
      <c r="M392" s="9">
        <v>324300</v>
      </c>
      <c r="N392" s="9">
        <v>329700</v>
      </c>
      <c r="O392" s="9">
        <v>341000</v>
      </c>
      <c r="P392" s="9">
        <v>334200</v>
      </c>
      <c r="Q392" s="9">
        <v>333400</v>
      </c>
      <c r="R392" s="9">
        <v>336300</v>
      </c>
      <c r="S392" s="9">
        <v>334300</v>
      </c>
      <c r="T392" s="9">
        <v>330800</v>
      </c>
      <c r="U392" s="9">
        <v>328000</v>
      </c>
      <c r="V392" s="9">
        <v>323700</v>
      </c>
      <c r="W392" s="9">
        <v>317600</v>
      </c>
      <c r="X392" s="9">
        <v>308300</v>
      </c>
      <c r="Y392" s="9">
        <v>300600</v>
      </c>
      <c r="Z392" s="9">
        <v>292700</v>
      </c>
      <c r="AA392" s="9">
        <v>271000</v>
      </c>
      <c r="AB392" s="9">
        <v>256600</v>
      </c>
      <c r="AC392" s="9">
        <v>233300</v>
      </c>
      <c r="AD392" s="9">
        <v>221200</v>
      </c>
      <c r="AE392" s="9">
        <v>218200</v>
      </c>
      <c r="AF392" s="9">
        <v>217500</v>
      </c>
      <c r="AG392" s="9">
        <v>217600</v>
      </c>
      <c r="AH392" s="9">
        <v>218126</v>
      </c>
      <c r="AI392" s="9">
        <v>214799</v>
      </c>
      <c r="AJ392" s="9">
        <v>214400</v>
      </c>
      <c r="AK392" s="9">
        <v>206400</v>
      </c>
      <c r="AL392" s="9">
        <v>207590</v>
      </c>
      <c r="AM392" s="9">
        <v>200940</v>
      </c>
      <c r="AN392" s="9">
        <v>196300</v>
      </c>
      <c r="AO392" s="9">
        <v>191910</v>
      </c>
      <c r="AP392" s="9">
        <v>192530</v>
      </c>
      <c r="AQ392" s="9">
        <v>194550</v>
      </c>
      <c r="AR392" s="9">
        <v>197770</v>
      </c>
      <c r="AS392" s="9">
        <v>191270</v>
      </c>
      <c r="AT392" s="9">
        <v>184350</v>
      </c>
      <c r="AU392" s="9">
        <v>179430</v>
      </c>
      <c r="AV392" s="9">
        <v>168680</v>
      </c>
      <c r="AW392" s="9">
        <v>141390</v>
      </c>
      <c r="AX392" s="9">
        <v>139480</v>
      </c>
      <c r="AY392" s="9">
        <v>137280</v>
      </c>
      <c r="AZ392" s="9">
        <v>144850</v>
      </c>
      <c r="BA392" s="9">
        <v>144200</v>
      </c>
      <c r="BB392" s="9">
        <v>144200</v>
      </c>
      <c r="BC392" s="9">
        <v>144200</v>
      </c>
      <c r="BD392" s="9" t="s">
        <v>0</v>
      </c>
      <c r="BE392" s="9" t="s">
        <v>0</v>
      </c>
      <c r="BF392" s="9" t="s">
        <v>0</v>
      </c>
      <c r="BG392" s="9" t="s">
        <v>0</v>
      </c>
      <c r="BH392" s="9" t="s">
        <v>0</v>
      </c>
    </row>
    <row r="393" spans="3:60" x14ac:dyDescent="0.2">
      <c r="C393" s="9" t="s">
        <v>418</v>
      </c>
      <c r="D393" s="9">
        <v>13.783845976835162</v>
      </c>
      <c r="E393" s="9">
        <v>14.923902704171763</v>
      </c>
      <c r="F393" s="9">
        <v>18.609051710767133</v>
      </c>
      <c r="G393" s="9">
        <v>19.273519596215905</v>
      </c>
      <c r="H393" s="9">
        <v>17.204201990416511</v>
      </c>
      <c r="I393" s="9">
        <v>19.277367939260134</v>
      </c>
      <c r="J393" s="9">
        <v>20.595968448729185</v>
      </c>
      <c r="K393" s="9">
        <v>22.040856915558585</v>
      </c>
      <c r="L393" s="9">
        <v>22.981125737982353</v>
      </c>
      <c r="M393" s="9">
        <v>23.19968941166595</v>
      </c>
      <c r="N393" s="9">
        <v>25.167645682798771</v>
      </c>
      <c r="O393" s="9">
        <v>26.464374879969274</v>
      </c>
      <c r="P393" s="9">
        <v>25.552447176231656</v>
      </c>
      <c r="Q393" s="9">
        <v>26.727438123033771</v>
      </c>
      <c r="R393" s="9">
        <v>27.165210439152528</v>
      </c>
      <c r="S393" s="9">
        <v>26.974612706179808</v>
      </c>
      <c r="T393" s="9">
        <v>25.240890166959954</v>
      </c>
      <c r="U393" s="9">
        <v>24.731065618432318</v>
      </c>
      <c r="V393" s="9">
        <v>25.422285599971278</v>
      </c>
      <c r="W393" s="9">
        <v>21.95733824675785</v>
      </c>
      <c r="X393" s="9">
        <v>17.925417161977723</v>
      </c>
      <c r="Y393" s="9">
        <v>19.430673148118341</v>
      </c>
      <c r="Z393" s="9">
        <v>18.090511440107672</v>
      </c>
      <c r="AA393" s="9">
        <v>25.978001364256482</v>
      </c>
      <c r="AB393" s="9">
        <v>24.873707865168541</v>
      </c>
      <c r="AC393" s="9">
        <v>22.028276031527021</v>
      </c>
      <c r="AD393" s="9">
        <v>23.906313645621182</v>
      </c>
      <c r="AE393" s="9">
        <v>24.939228057153461</v>
      </c>
      <c r="AF393" s="9">
        <v>26.450711720101104</v>
      </c>
      <c r="AG393" s="9">
        <v>26.85</v>
      </c>
      <c r="AH393" s="9">
        <v>25.734962901265522</v>
      </c>
      <c r="AI393" s="9">
        <v>24.072994622240607</v>
      </c>
      <c r="AJ393" s="9">
        <v>23.655095976609676</v>
      </c>
      <c r="AK393" s="9">
        <v>22.621202207672802</v>
      </c>
      <c r="AL393" s="9">
        <v>22.834616023394165</v>
      </c>
      <c r="AM393" s="9">
        <v>23.05692579591091</v>
      </c>
      <c r="AN393" s="9">
        <v>21.401347881930558</v>
      </c>
      <c r="AO393" s="9">
        <v>22.625087688312583</v>
      </c>
      <c r="AP393" s="9">
        <v>22.518869860289538</v>
      </c>
      <c r="AQ393" s="9">
        <v>21.907221374692032</v>
      </c>
      <c r="AR393" s="9">
        <v>24.465354970072898</v>
      </c>
      <c r="AS393" s="9">
        <v>22.008240622127651</v>
      </c>
      <c r="AT393" s="9">
        <v>19.53751762267682</v>
      </c>
      <c r="AU393" s="9">
        <v>21.889470916477219</v>
      </c>
      <c r="AV393" s="9">
        <v>22.820428088928139</v>
      </c>
      <c r="AW393" s="9">
        <v>21.751933340454112</v>
      </c>
      <c r="AX393" s="9">
        <v>21.238776167942643</v>
      </c>
      <c r="AY393" s="9">
        <v>22.29019543476954</v>
      </c>
      <c r="AZ393" s="9">
        <v>24.143508699948757</v>
      </c>
      <c r="BA393" s="9">
        <v>28.043205527296987</v>
      </c>
      <c r="BB393" s="9">
        <v>29.413789996975922</v>
      </c>
      <c r="BC393" s="9" t="s">
        <v>0</v>
      </c>
      <c r="BD393" s="9" t="s">
        <v>0</v>
      </c>
      <c r="BE393" s="9" t="s">
        <v>0</v>
      </c>
      <c r="BF393" s="9" t="s">
        <v>0</v>
      </c>
      <c r="BG393" s="9" t="s">
        <v>0</v>
      </c>
      <c r="BH393" s="9" t="s">
        <v>0</v>
      </c>
    </row>
    <row r="394" spans="3:60" x14ac:dyDescent="0.2">
      <c r="C394" s="9" t="s">
        <v>419</v>
      </c>
      <c r="D394" s="9">
        <v>49.773720948070874</v>
      </c>
      <c r="E394" s="9">
        <v>49.205055034651451</v>
      </c>
      <c r="F394" s="9">
        <v>49.464900580078798</v>
      </c>
      <c r="G394" s="9">
        <v>47.775601952726362</v>
      </c>
      <c r="H394" s="9">
        <v>47.836804275709547</v>
      </c>
      <c r="I394" s="9">
        <v>46.866978981566248</v>
      </c>
      <c r="J394" s="9">
        <v>45.693001126831099</v>
      </c>
      <c r="K394" s="9">
        <v>43.790487555404027</v>
      </c>
      <c r="L394" s="9">
        <v>43.343625253530043</v>
      </c>
      <c r="M394" s="9">
        <v>43.185419136858236</v>
      </c>
      <c r="N394" s="9">
        <v>40.032229557623332</v>
      </c>
      <c r="O394" s="9">
        <v>39.383138083349337</v>
      </c>
      <c r="P394" s="9">
        <v>37.405011365011902</v>
      </c>
      <c r="Q394" s="9">
        <v>36.287255682320691</v>
      </c>
      <c r="R394" s="9">
        <v>34.36582719433499</v>
      </c>
      <c r="S394" s="9">
        <v>34.989673981157061</v>
      </c>
      <c r="T394" s="9">
        <v>39.027426069788405</v>
      </c>
      <c r="U394" s="9">
        <v>39.006772009029355</v>
      </c>
      <c r="V394" s="9">
        <v>40.714333345302158</v>
      </c>
      <c r="W394" s="9">
        <v>39.459050858668171</v>
      </c>
      <c r="X394" s="9">
        <v>40.56751640029939</v>
      </c>
      <c r="Y394" s="9">
        <v>41.653655474358558</v>
      </c>
      <c r="Z394" s="9">
        <v>43.778179676985197</v>
      </c>
      <c r="AA394" s="9">
        <v>43.487806957708052</v>
      </c>
      <c r="AB394" s="9">
        <v>41.389662921348311</v>
      </c>
      <c r="AC394" s="9">
        <v>41.831421173001679</v>
      </c>
      <c r="AD394" s="9">
        <v>40.256619144602858</v>
      </c>
      <c r="AE394" s="9">
        <v>39.356559658563746</v>
      </c>
      <c r="AF394" s="9">
        <v>37.992106780187129</v>
      </c>
      <c r="AG394" s="9">
        <v>37.93077571348914</v>
      </c>
      <c r="AH394" s="9">
        <v>38.212121469670826</v>
      </c>
      <c r="AI394" s="9">
        <v>39.444123788205552</v>
      </c>
      <c r="AJ394" s="9">
        <v>39.835282556966249</v>
      </c>
      <c r="AK394" s="9">
        <v>39.57305989907421</v>
      </c>
      <c r="AL394" s="9">
        <v>39.787052327805803</v>
      </c>
      <c r="AM394" s="9">
        <v>41.613256715841231</v>
      </c>
      <c r="AN394" s="9">
        <v>40.430050069024539</v>
      </c>
      <c r="AO394" s="9">
        <v>38.781398428071277</v>
      </c>
      <c r="AP394" s="9">
        <v>36.510909375662919</v>
      </c>
      <c r="AQ394" s="9">
        <v>37.482551505845827</v>
      </c>
      <c r="AR394" s="9">
        <v>35.65481575232333</v>
      </c>
      <c r="AS394" s="9">
        <v>37.549328509508456</v>
      </c>
      <c r="AT394" s="9">
        <v>38.904876552620216</v>
      </c>
      <c r="AU394" s="9">
        <v>37.846964655923209</v>
      </c>
      <c r="AV394" s="9">
        <v>36.594863919440058</v>
      </c>
      <c r="AW394" s="9">
        <v>36.798707091298198</v>
      </c>
      <c r="AX394" s="9">
        <v>35.268512139613264</v>
      </c>
      <c r="AY394" s="9">
        <v>34.539466079792128</v>
      </c>
      <c r="AZ394" s="9">
        <v>33.714808527505447</v>
      </c>
      <c r="BA394" s="9">
        <v>34.123034042143907</v>
      </c>
      <c r="BB394" s="9">
        <v>32.663096305001716</v>
      </c>
      <c r="BC394" s="9" t="s">
        <v>0</v>
      </c>
      <c r="BD394" s="9" t="s">
        <v>0</v>
      </c>
      <c r="BE394" s="9" t="s">
        <v>0</v>
      </c>
      <c r="BF394" s="9" t="s">
        <v>0</v>
      </c>
      <c r="BG394" s="9" t="s">
        <v>0</v>
      </c>
      <c r="BH394" s="9" t="s">
        <v>0</v>
      </c>
    </row>
    <row r="395" spans="3:60" x14ac:dyDescent="0.2">
      <c r="C395" s="9" t="s">
        <v>420</v>
      </c>
      <c r="D395" s="9">
        <v>1.6990105085525811</v>
      </c>
      <c r="E395" s="9">
        <v>2.0111428183177065</v>
      </c>
      <c r="F395" s="9">
        <v>2.6088035487173125</v>
      </c>
      <c r="G395" s="9">
        <v>2.8160079432937088</v>
      </c>
      <c r="H395" s="9">
        <v>2.8704386288241799</v>
      </c>
      <c r="I395" s="9">
        <v>2.6169834688492815</v>
      </c>
      <c r="J395" s="9">
        <v>2.2520971578815576</v>
      </c>
      <c r="K395" s="9">
        <v>2.0627344016365492</v>
      </c>
      <c r="L395" s="9">
        <v>0.59167775524177402</v>
      </c>
      <c r="M395" s="9">
        <v>2.1499847853687712</v>
      </c>
      <c r="N395" s="9">
        <v>2.4536050319696416</v>
      </c>
      <c r="O395" s="9">
        <v>2.0879585173804496</v>
      </c>
      <c r="P395" s="9">
        <v>2.6556468641981947</v>
      </c>
      <c r="Q395" s="9">
        <v>3.0594195757369014</v>
      </c>
      <c r="R395" s="9">
        <v>3.4446919079435787</v>
      </c>
      <c r="S395" s="9">
        <v>3.747336758992355</v>
      </c>
      <c r="T395" s="9">
        <v>3.8939439460921066</v>
      </c>
      <c r="U395" s="9">
        <v>3.7072208816584937</v>
      </c>
      <c r="V395" s="9">
        <v>4.1143671999630671</v>
      </c>
      <c r="W395" s="9">
        <v>4.133890818037937</v>
      </c>
      <c r="X395" s="9">
        <v>5.0728657596970894</v>
      </c>
      <c r="Y395" s="9">
        <v>4.3999291761903221</v>
      </c>
      <c r="Z395" s="9">
        <v>2.9479306864064605</v>
      </c>
      <c r="AA395" s="9">
        <v>6.8144611186903141</v>
      </c>
      <c r="AB395" s="9">
        <v>8.758651685393259</v>
      </c>
      <c r="AC395" s="9">
        <v>5.4954920898935873</v>
      </c>
      <c r="AD395" s="9">
        <v>5.7718940936863543</v>
      </c>
      <c r="AE395" s="9">
        <v>5.1530896270179998</v>
      </c>
      <c r="AF395" s="9">
        <v>4.5740765376258263</v>
      </c>
      <c r="AG395" s="9">
        <v>5.1000000000000005</v>
      </c>
      <c r="AH395" s="9">
        <v>4.3035381908736268</v>
      </c>
      <c r="AI395" s="9">
        <v>0.75385100875909306</v>
      </c>
      <c r="AJ395" s="9">
        <v>0.87008318502510651</v>
      </c>
      <c r="AK395" s="9">
        <v>0.88693878953163496</v>
      </c>
      <c r="AL395" s="9">
        <v>1.8018896454868705</v>
      </c>
      <c r="AM395" s="9">
        <v>0.44063685663927288</v>
      </c>
      <c r="AN395" s="9">
        <v>2.5676831123633486</v>
      </c>
      <c r="AO395" s="9">
        <v>2.3122616208851845</v>
      </c>
      <c r="AP395" s="9">
        <v>2.113500208089524</v>
      </c>
      <c r="AQ395" s="9">
        <v>2.2305605732146412</v>
      </c>
      <c r="AR395" s="9">
        <v>1.6161009633158885</v>
      </c>
      <c r="AS395" s="9">
        <v>1.6392230934980383</v>
      </c>
      <c r="AT395" s="9">
        <v>1.9138775598840865</v>
      </c>
      <c r="AU395" s="9">
        <v>2.0442666531104865</v>
      </c>
      <c r="AV395" s="9">
        <v>1.9502132175048685</v>
      </c>
      <c r="AW395" s="9">
        <v>1.6341120040453017</v>
      </c>
      <c r="AX395" s="9">
        <v>1.8715892337387579</v>
      </c>
      <c r="AY395" s="9">
        <v>2.2517996920758065</v>
      </c>
      <c r="AZ395" s="9">
        <v>2.4754090052284283</v>
      </c>
      <c r="BA395" s="9">
        <v>1.8273332294937163</v>
      </c>
      <c r="BB395" s="9">
        <v>1.2077971695931395</v>
      </c>
      <c r="BC395" s="9" t="s">
        <v>0</v>
      </c>
      <c r="BD395" s="9" t="s">
        <v>0</v>
      </c>
      <c r="BE395" s="9" t="s">
        <v>0</v>
      </c>
      <c r="BF395" s="9" t="s">
        <v>0</v>
      </c>
      <c r="BG395" s="9" t="s">
        <v>0</v>
      </c>
      <c r="BH395" s="9" t="s">
        <v>0</v>
      </c>
    </row>
    <row r="396" spans="3:60" x14ac:dyDescent="0.2">
      <c r="C396" s="9" t="s">
        <v>421</v>
      </c>
      <c r="D396" s="9">
        <v>34.743422566541383</v>
      </c>
      <c r="E396" s="9">
        <v>33.859899442859088</v>
      </c>
      <c r="F396" s="9">
        <v>29.317244160436768</v>
      </c>
      <c r="G396" s="9">
        <v>30.134870507764017</v>
      </c>
      <c r="H396" s="9">
        <v>32.088555105049757</v>
      </c>
      <c r="I396" s="9">
        <v>31.23866961032434</v>
      </c>
      <c r="J396" s="9">
        <v>31.458933266558155</v>
      </c>
      <c r="K396" s="9">
        <v>32.10592112740084</v>
      </c>
      <c r="L396" s="9">
        <v>33.083571253245829</v>
      </c>
      <c r="M396" s="9">
        <v>31.464906666107051</v>
      </c>
      <c r="N396" s="9">
        <v>32.346519727608253</v>
      </c>
      <c r="O396" s="9">
        <v>32.064528519300943</v>
      </c>
      <c r="P396" s="9">
        <v>34.386894594558235</v>
      </c>
      <c r="Q396" s="9">
        <v>33.925886618908642</v>
      </c>
      <c r="R396" s="9">
        <v>35.0242704585689</v>
      </c>
      <c r="S396" s="9">
        <v>34.288376553670773</v>
      </c>
      <c r="T396" s="9">
        <v>31.837739817159527</v>
      </c>
      <c r="U396" s="9">
        <v>32.554941490879841</v>
      </c>
      <c r="V396" s="9">
        <v>29.749013854763508</v>
      </c>
      <c r="W396" s="9">
        <v>34.449720076536039</v>
      </c>
      <c r="X396" s="9">
        <v>36.434200678025796</v>
      </c>
      <c r="Y396" s="9">
        <v>34.51574220133277</v>
      </c>
      <c r="Z396" s="9">
        <v>35.183378196500676</v>
      </c>
      <c r="AA396" s="9">
        <v>23.719730559345155</v>
      </c>
      <c r="AB396" s="9">
        <v>24.977977528089887</v>
      </c>
      <c r="AC396" s="9">
        <v>30.644810705577711</v>
      </c>
      <c r="AD396" s="9">
        <v>30.06562570717357</v>
      </c>
      <c r="AE396" s="9">
        <v>30.551122657264798</v>
      </c>
      <c r="AF396" s="9">
        <v>30.983104962085939</v>
      </c>
      <c r="AG396" s="9">
        <v>30.119224286510871</v>
      </c>
      <c r="AH396" s="9">
        <v>31.749377438190024</v>
      </c>
      <c r="AI396" s="9">
        <v>35.729071457652388</v>
      </c>
      <c r="AJ396" s="9">
        <v>35.639536204156869</v>
      </c>
      <c r="AK396" s="9">
        <v>36.918799103721348</v>
      </c>
      <c r="AL396" s="9">
        <v>35.576442003313147</v>
      </c>
      <c r="AM396" s="9">
        <v>34.889180631608596</v>
      </c>
      <c r="AN396" s="9">
        <v>35.600918936681573</v>
      </c>
      <c r="AO396" s="9">
        <v>36.281252262730959</v>
      </c>
      <c r="AP396" s="9">
        <v>38.856720555958013</v>
      </c>
      <c r="AQ396" s="9">
        <v>38.379666546247527</v>
      </c>
      <c r="AR396" s="9">
        <v>38.263728314287889</v>
      </c>
      <c r="AS396" s="9">
        <v>38.803207774865861</v>
      </c>
      <c r="AT396" s="9">
        <v>39.643728264818876</v>
      </c>
      <c r="AU396" s="9">
        <v>38.219297774489092</v>
      </c>
      <c r="AV396" s="9">
        <v>38.634494774126935</v>
      </c>
      <c r="AW396" s="9">
        <v>39.815247564202394</v>
      </c>
      <c r="AX396" s="9">
        <v>41.621122458705322</v>
      </c>
      <c r="AY396" s="9">
        <v>40.918538793362522</v>
      </c>
      <c r="AZ396" s="9">
        <v>39.666273767317378</v>
      </c>
      <c r="BA396" s="9">
        <v>36.006427201065392</v>
      </c>
      <c r="BB396" s="9">
        <v>36.715316528429227</v>
      </c>
      <c r="BC396" s="9" t="s">
        <v>0</v>
      </c>
      <c r="BD396" s="9" t="s">
        <v>0</v>
      </c>
      <c r="BE396" s="9" t="s">
        <v>0</v>
      </c>
      <c r="BF396" s="9" t="s">
        <v>0</v>
      </c>
      <c r="BG396" s="9" t="s">
        <v>0</v>
      </c>
      <c r="BH396" s="9" t="s">
        <v>0</v>
      </c>
    </row>
    <row r="397" spans="3:60" x14ac:dyDescent="0.2">
      <c r="C397" s="9" t="s">
        <v>423</v>
      </c>
      <c r="D397" s="9">
        <v>79846</v>
      </c>
      <c r="E397" s="9">
        <v>77513</v>
      </c>
      <c r="F397" s="9">
        <v>77914</v>
      </c>
      <c r="G397" s="9">
        <v>75786</v>
      </c>
      <c r="H397" s="9">
        <v>80667</v>
      </c>
      <c r="I397" s="9">
        <v>88400</v>
      </c>
      <c r="J397" s="9">
        <v>91059</v>
      </c>
      <c r="K397" s="9">
        <v>97973</v>
      </c>
      <c r="L397" s="9">
        <v>106492</v>
      </c>
      <c r="M397" s="9">
        <v>118378</v>
      </c>
      <c r="N397" s="9">
        <v>138191</v>
      </c>
      <c r="O397" s="9">
        <v>162400</v>
      </c>
      <c r="P397" s="9">
        <v>189971</v>
      </c>
      <c r="Q397" s="9">
        <v>213626</v>
      </c>
      <c r="R397" s="9">
        <v>231459</v>
      </c>
      <c r="S397" s="9">
        <v>258165</v>
      </c>
      <c r="T397" s="9">
        <v>281105</v>
      </c>
      <c r="U397" s="9">
        <v>288157</v>
      </c>
      <c r="V397" s="9">
        <v>293093</v>
      </c>
      <c r="W397" s="9">
        <v>304085</v>
      </c>
      <c r="X397" s="9">
        <v>306170</v>
      </c>
      <c r="Y397" s="9">
        <v>280292</v>
      </c>
      <c r="Z397" s="9">
        <v>305141</v>
      </c>
      <c r="AA397" s="9">
        <v>297637</v>
      </c>
      <c r="AB397" s="9">
        <v>288059</v>
      </c>
      <c r="AC397" s="9">
        <v>278856</v>
      </c>
      <c r="AD397" s="9">
        <v>271417</v>
      </c>
      <c r="AE397" s="9">
        <v>276324</v>
      </c>
      <c r="AF397" s="9">
        <v>274278</v>
      </c>
      <c r="AG397" s="9">
        <v>280969</v>
      </c>
      <c r="AH397" s="9">
        <v>301697</v>
      </c>
      <c r="AI397" s="9">
        <v>312743</v>
      </c>
      <c r="AJ397" s="9">
        <v>356720.4</v>
      </c>
      <c r="AK397" s="9">
        <v>415223</v>
      </c>
      <c r="AL397" s="9">
        <v>464676</v>
      </c>
      <c r="AM397" s="9">
        <v>503353</v>
      </c>
      <c r="AN397" s="9">
        <v>555950</v>
      </c>
      <c r="AO397" s="9">
        <v>586106</v>
      </c>
      <c r="AP397" s="9">
        <v>729544</v>
      </c>
      <c r="AQ397" s="9">
        <v>757466.10548704304</v>
      </c>
      <c r="AR397" s="9">
        <v>720423</v>
      </c>
      <c r="AS397" s="9">
        <v>740744</v>
      </c>
      <c r="AT397" s="9">
        <v>712947</v>
      </c>
      <c r="AU397" s="9">
        <v>680856</v>
      </c>
      <c r="AV397" s="9">
        <v>653942</v>
      </c>
      <c r="AW397" s="9">
        <v>641253</v>
      </c>
      <c r="AX397" s="9">
        <v>656059</v>
      </c>
      <c r="AY397" s="9">
        <v>642936</v>
      </c>
      <c r="AZ397" s="9">
        <v>684360</v>
      </c>
      <c r="BA397" s="9">
        <v>734217</v>
      </c>
      <c r="BB397" s="9">
        <v>779494</v>
      </c>
      <c r="BC397" s="9">
        <v>790756</v>
      </c>
      <c r="BD397" s="9">
        <v>811155</v>
      </c>
      <c r="BE397" s="9">
        <v>823580</v>
      </c>
      <c r="BF397" s="9">
        <v>805009</v>
      </c>
      <c r="BG397" s="9" t="s">
        <v>0</v>
      </c>
      <c r="BH397" s="9" t="s">
        <v>0</v>
      </c>
    </row>
    <row r="398" spans="3:60" x14ac:dyDescent="0.2">
      <c r="C398" s="9" t="s">
        <v>424</v>
      </c>
      <c r="D398" s="9">
        <v>497806.01578192209</v>
      </c>
      <c r="E398" s="9">
        <v>455795.32002706319</v>
      </c>
      <c r="F398" s="9">
        <v>424812.1543287324</v>
      </c>
      <c r="G398" s="9">
        <v>389046.73715298256</v>
      </c>
      <c r="H398" s="9">
        <v>383102.12950819643</v>
      </c>
      <c r="I398" s="9">
        <v>378092.71653543279</v>
      </c>
      <c r="J398" s="9">
        <v>362691.91979834973</v>
      </c>
      <c r="K398" s="9">
        <v>362179.21863036969</v>
      </c>
      <c r="L398" s="9">
        <v>365530.00473933626</v>
      </c>
      <c r="M398" s="9">
        <v>376720.32149395812</v>
      </c>
      <c r="N398" s="9">
        <v>390447.97821846534</v>
      </c>
      <c r="O398" s="9">
        <v>408988.23529411748</v>
      </c>
      <c r="P398" s="9">
        <v>433570.89311974769</v>
      </c>
      <c r="Q398" s="9">
        <v>463345.03768405272</v>
      </c>
      <c r="R398" s="9">
        <v>481707.41594827577</v>
      </c>
      <c r="S398" s="9">
        <v>515795.86551724107</v>
      </c>
      <c r="T398" s="9">
        <v>544601.77329469449</v>
      </c>
      <c r="U398" s="9">
        <v>543012.24783174298</v>
      </c>
      <c r="V398" s="9">
        <v>534131.10987628426</v>
      </c>
      <c r="W398" s="9">
        <v>531751.05331991927</v>
      </c>
      <c r="X398" s="9">
        <v>521136.59811985871</v>
      </c>
      <c r="Y398" s="9">
        <v>460146.91575368325</v>
      </c>
      <c r="Z398" s="9">
        <v>481565.35881605209</v>
      </c>
      <c r="AA398" s="9">
        <v>463411.5311716228</v>
      </c>
      <c r="AB398" s="9">
        <v>439214.16999999969</v>
      </c>
      <c r="AC398" s="9">
        <v>418067.53424184897</v>
      </c>
      <c r="AD398" s="9">
        <v>398999.51742219192</v>
      </c>
      <c r="AE398" s="9">
        <v>394923.84213122813</v>
      </c>
      <c r="AF398" s="9">
        <v>382440.25316861836</v>
      </c>
      <c r="AG398" s="9">
        <v>384551.42976377928</v>
      </c>
      <c r="AH398" s="9">
        <v>400924.86651376123</v>
      </c>
      <c r="AI398" s="9">
        <v>403570.81113585737</v>
      </c>
      <c r="AJ398" s="9">
        <v>447367.53194805188</v>
      </c>
      <c r="AK398" s="9">
        <v>509991.95774448814</v>
      </c>
      <c r="AL398" s="9">
        <v>552689.08115505695</v>
      </c>
      <c r="AM398" s="9">
        <v>574627.73190595023</v>
      </c>
      <c r="AN398" s="9">
        <v>612934.34606114426</v>
      </c>
      <c r="AO398" s="9">
        <v>628482.07847008039</v>
      </c>
      <c r="AP398" s="9">
        <v>756799.58271663904</v>
      </c>
      <c r="AQ398" s="9">
        <v>772034.46965965652</v>
      </c>
      <c r="AR398" s="9">
        <v>720423</v>
      </c>
      <c r="AS398" s="9">
        <v>725959.19079837622</v>
      </c>
      <c r="AT398" s="9">
        <v>686409.92323030892</v>
      </c>
      <c r="AU398" s="9">
        <v>644939.4546049044</v>
      </c>
      <c r="AV398" s="9">
        <v>611382.30658347672</v>
      </c>
      <c r="AW398" s="9">
        <v>593960.33496749448</v>
      </c>
      <c r="AX398" s="9">
        <v>603174.52332592825</v>
      </c>
      <c r="AY398" s="9">
        <v>580184.48510019726</v>
      </c>
      <c r="AZ398" s="9">
        <v>605371.27328244247</v>
      </c>
      <c r="BA398" s="9">
        <v>638107.99469999992</v>
      </c>
      <c r="BB398" s="9">
        <v>664370.14357163839</v>
      </c>
      <c r="BC398" s="9">
        <v>659925.13885154575</v>
      </c>
      <c r="BD398" s="9">
        <v>662819.49088002986</v>
      </c>
      <c r="BE398" s="9">
        <v>658788.19880349701</v>
      </c>
      <c r="BF398" s="9" t="s">
        <v>0</v>
      </c>
      <c r="BG398" s="9" t="s">
        <v>0</v>
      </c>
      <c r="BH398" s="9" t="s">
        <v>0</v>
      </c>
    </row>
    <row r="399" spans="3:60" x14ac:dyDescent="0.2">
      <c r="C399" s="9" t="s">
        <v>425</v>
      </c>
      <c r="D399" s="9">
        <v>79846</v>
      </c>
      <c r="E399" s="9">
        <v>77513</v>
      </c>
      <c r="F399" s="9">
        <v>77914</v>
      </c>
      <c r="G399" s="9">
        <v>75786</v>
      </c>
      <c r="H399" s="9">
        <v>80667</v>
      </c>
      <c r="I399" s="9">
        <v>88400</v>
      </c>
      <c r="J399" s="9">
        <v>91059</v>
      </c>
      <c r="K399" s="9">
        <v>97973</v>
      </c>
      <c r="L399" s="9">
        <v>106492</v>
      </c>
      <c r="M399" s="9">
        <v>118378</v>
      </c>
      <c r="N399" s="9">
        <v>138191</v>
      </c>
      <c r="O399" s="9">
        <v>162400</v>
      </c>
      <c r="P399" s="9">
        <v>189971</v>
      </c>
      <c r="Q399" s="9">
        <v>213626</v>
      </c>
      <c r="R399" s="9">
        <v>231459</v>
      </c>
      <c r="S399" s="9">
        <v>258165</v>
      </c>
      <c r="T399" s="9">
        <v>281105</v>
      </c>
      <c r="U399" s="9">
        <v>288157</v>
      </c>
      <c r="V399" s="9">
        <v>293093</v>
      </c>
      <c r="W399" s="9">
        <v>304085</v>
      </c>
      <c r="X399" s="9">
        <v>306170</v>
      </c>
      <c r="Y399" s="9">
        <v>280292</v>
      </c>
      <c r="Z399" s="9">
        <v>305141</v>
      </c>
      <c r="AA399" s="9">
        <v>297637</v>
      </c>
      <c r="AB399" s="9">
        <v>288059</v>
      </c>
      <c r="AC399" s="9">
        <v>278856</v>
      </c>
      <c r="AD399" s="9">
        <v>271417</v>
      </c>
      <c r="AE399" s="9">
        <v>276324</v>
      </c>
      <c r="AF399" s="9">
        <v>274278</v>
      </c>
      <c r="AG399" s="9">
        <v>280969</v>
      </c>
      <c r="AH399" s="9">
        <v>301697</v>
      </c>
      <c r="AI399" s="9">
        <v>312743</v>
      </c>
      <c r="AJ399" s="9">
        <v>356720.4</v>
      </c>
      <c r="AK399" s="9">
        <v>415223</v>
      </c>
      <c r="AL399" s="9">
        <v>464676</v>
      </c>
      <c r="AM399" s="9">
        <v>503353</v>
      </c>
      <c r="AN399" s="9">
        <v>555950</v>
      </c>
      <c r="AO399" s="9">
        <v>586106</v>
      </c>
      <c r="AP399" s="9">
        <v>729544</v>
      </c>
      <c r="AQ399" s="9">
        <v>757466.10548704304</v>
      </c>
      <c r="AR399" s="9">
        <v>720423</v>
      </c>
      <c r="AS399" s="9">
        <v>740744</v>
      </c>
      <c r="AT399" s="9">
        <v>712947</v>
      </c>
      <c r="AU399" s="9">
        <v>680856</v>
      </c>
      <c r="AV399" s="9">
        <v>653942</v>
      </c>
      <c r="AW399" s="9">
        <v>641253</v>
      </c>
      <c r="AX399" s="9">
        <v>656059</v>
      </c>
      <c r="AY399" s="9">
        <v>642936</v>
      </c>
      <c r="AZ399" s="9">
        <v>684360</v>
      </c>
      <c r="BA399" s="9">
        <v>734217</v>
      </c>
      <c r="BB399" s="9">
        <v>779494</v>
      </c>
      <c r="BC399" s="9">
        <v>790756</v>
      </c>
      <c r="BD399" s="9">
        <v>811155</v>
      </c>
      <c r="BE399" s="9">
        <v>823580</v>
      </c>
      <c r="BF399" s="9">
        <v>805009</v>
      </c>
      <c r="BG399" s="9" t="s">
        <v>0</v>
      </c>
      <c r="BH399" s="9" t="s">
        <v>0</v>
      </c>
    </row>
    <row r="400" spans="3:60" x14ac:dyDescent="0.2">
      <c r="C400" s="9" t="s">
        <v>426</v>
      </c>
      <c r="D400" s="9">
        <v>497806.01578192209</v>
      </c>
      <c r="E400" s="9">
        <v>455795.32002706319</v>
      </c>
      <c r="F400" s="9">
        <v>424812.1543287324</v>
      </c>
      <c r="G400" s="9">
        <v>389046.73715298256</v>
      </c>
      <c r="H400" s="9">
        <v>383102.12950819643</v>
      </c>
      <c r="I400" s="9">
        <v>378092.71653543279</v>
      </c>
      <c r="J400" s="9">
        <v>362691.91979834973</v>
      </c>
      <c r="K400" s="9">
        <v>362179.21863036969</v>
      </c>
      <c r="L400" s="9">
        <v>365530.00473933626</v>
      </c>
      <c r="M400" s="9">
        <v>376720.32149395812</v>
      </c>
      <c r="N400" s="9">
        <v>390447.97821846534</v>
      </c>
      <c r="O400" s="9">
        <v>408988.23529411748</v>
      </c>
      <c r="P400" s="9">
        <v>433570.89311974769</v>
      </c>
      <c r="Q400" s="9">
        <v>463345.03768405272</v>
      </c>
      <c r="R400" s="9">
        <v>481707.41594827577</v>
      </c>
      <c r="S400" s="9">
        <v>515795.86551724107</v>
      </c>
      <c r="T400" s="9">
        <v>544601.77329469449</v>
      </c>
      <c r="U400" s="9">
        <v>543012.24783174298</v>
      </c>
      <c r="V400" s="9">
        <v>534131.10987628426</v>
      </c>
      <c r="W400" s="9">
        <v>531751.05331991927</v>
      </c>
      <c r="X400" s="9">
        <v>521136.59811985871</v>
      </c>
      <c r="Y400" s="9">
        <v>460146.91575368325</v>
      </c>
      <c r="Z400" s="9">
        <v>481565.35881605209</v>
      </c>
      <c r="AA400" s="9">
        <v>463411.5311716228</v>
      </c>
      <c r="AB400" s="9">
        <v>439214.16999999969</v>
      </c>
      <c r="AC400" s="9">
        <v>418067.53424184897</v>
      </c>
      <c r="AD400" s="9">
        <v>398999.51742219192</v>
      </c>
      <c r="AE400" s="9">
        <v>394923.84213122813</v>
      </c>
      <c r="AF400" s="9">
        <v>382440.25316861836</v>
      </c>
      <c r="AG400" s="9">
        <v>384551.42976377928</v>
      </c>
      <c r="AH400" s="9">
        <v>400924.86651376123</v>
      </c>
      <c r="AI400" s="9">
        <v>403570.81113585737</v>
      </c>
      <c r="AJ400" s="9">
        <v>447367.53194805188</v>
      </c>
      <c r="AK400" s="9">
        <v>509991.95774448814</v>
      </c>
      <c r="AL400" s="9">
        <v>552689.08115505695</v>
      </c>
      <c r="AM400" s="9">
        <v>574627.73190595023</v>
      </c>
      <c r="AN400" s="9">
        <v>612934.34606114426</v>
      </c>
      <c r="AO400" s="9">
        <v>628482.07847008039</v>
      </c>
      <c r="AP400" s="9">
        <v>756799.58271663904</v>
      </c>
      <c r="AQ400" s="9">
        <v>772034.46965965652</v>
      </c>
      <c r="AR400" s="9">
        <v>720423</v>
      </c>
      <c r="AS400" s="9">
        <v>725959.19079837622</v>
      </c>
      <c r="AT400" s="9">
        <v>686409.92323030892</v>
      </c>
      <c r="AU400" s="9">
        <v>644939.4546049044</v>
      </c>
      <c r="AV400" s="9">
        <v>611382.30658347672</v>
      </c>
      <c r="AW400" s="9">
        <v>593960.33496749448</v>
      </c>
      <c r="AX400" s="9">
        <v>603174.52332592825</v>
      </c>
      <c r="AY400" s="9">
        <v>580184.48510019726</v>
      </c>
      <c r="AZ400" s="9">
        <v>605371.27328244247</v>
      </c>
      <c r="BA400" s="9">
        <v>638107.99469999992</v>
      </c>
      <c r="BB400" s="9">
        <v>664370.14357163839</v>
      </c>
      <c r="BC400" s="9">
        <v>659925.13885154575</v>
      </c>
      <c r="BD400" s="9">
        <v>662819.49088002986</v>
      </c>
      <c r="BE400" s="9">
        <v>658788.19880349701</v>
      </c>
      <c r="BF400" s="9" t="s">
        <v>0</v>
      </c>
      <c r="BG400" s="9" t="s">
        <v>0</v>
      </c>
      <c r="BH400" s="9" t="s">
        <v>0</v>
      </c>
    </row>
    <row r="401" spans="3:60" x14ac:dyDescent="0.2">
      <c r="C401" s="9" t="s">
        <v>428</v>
      </c>
      <c r="D401" s="9">
        <v>10.460997341385951</v>
      </c>
      <c r="E401" s="9">
        <v>9.272789407309606</v>
      </c>
      <c r="F401" s="9">
        <v>8.2106707781935349</v>
      </c>
      <c r="G401" s="9">
        <v>7.1175671956535789</v>
      </c>
      <c r="H401" s="9">
        <v>7.046902733688083</v>
      </c>
      <c r="I401" s="9">
        <v>6.9690769392361025</v>
      </c>
      <c r="J401" s="9">
        <v>6.3434145156346569</v>
      </c>
      <c r="K401" s="9">
        <v>6.0544782450912802</v>
      </c>
      <c r="L401" s="9">
        <v>5.789998962430368</v>
      </c>
      <c r="M401" s="9">
        <v>5.7841199891045445</v>
      </c>
      <c r="N401" s="9">
        <v>6.0103246797974359</v>
      </c>
      <c r="O401" s="9">
        <v>6.1399083427429808</v>
      </c>
      <c r="P401" s="9">
        <v>6.6284568276121121</v>
      </c>
      <c r="Q401" s="9">
        <v>6.7731687822979874</v>
      </c>
      <c r="R401" s="9">
        <v>6.5664035236416627</v>
      </c>
      <c r="S401" s="9">
        <v>6.7496441439476298</v>
      </c>
      <c r="T401" s="9">
        <v>6.8880849143627767</v>
      </c>
      <c r="U401" s="9">
        <v>6.638322700363342</v>
      </c>
      <c r="V401" s="9">
        <v>6.2679356887013489</v>
      </c>
      <c r="W401" s="9">
        <v>6.0189512718807743</v>
      </c>
      <c r="X401" s="9">
        <v>5.7896151885847065</v>
      </c>
      <c r="Y401" s="9">
        <v>5.1175850654433397</v>
      </c>
      <c r="Z401" s="9">
        <v>5.1735575320906602</v>
      </c>
      <c r="AA401" s="9">
        <v>4.8451474143085322</v>
      </c>
      <c r="AB401" s="9">
        <v>4.4143095269633159</v>
      </c>
      <c r="AC401" s="9">
        <v>4.091936633237399</v>
      </c>
      <c r="AD401" s="9">
        <v>3.7633319843971935</v>
      </c>
      <c r="AE401" s="9">
        <v>3.5662897506007347</v>
      </c>
      <c r="AF401" s="9">
        <v>3.3054292329330526</v>
      </c>
      <c r="AG401" s="9">
        <v>3.1728624176869444</v>
      </c>
      <c r="AH401" s="9">
        <v>3.1768334997091561</v>
      </c>
      <c r="AI401" s="9">
        <v>3.1661897906202663</v>
      </c>
      <c r="AJ401" s="9">
        <v>3.4497107378348608</v>
      </c>
      <c r="AK401" s="9">
        <v>3.8232257817483015</v>
      </c>
      <c r="AL401" s="9">
        <v>3.9916711821058244</v>
      </c>
      <c r="AM401" s="9">
        <v>4.009264284926914</v>
      </c>
      <c r="AN401" s="9">
        <v>4.1578303971174648</v>
      </c>
      <c r="AO401" s="9">
        <v>4.1847842591076514</v>
      </c>
      <c r="AP401" s="9">
        <v>5.04608571443947</v>
      </c>
      <c r="AQ401" s="9">
        <v>5.2816495272066497</v>
      </c>
      <c r="AR401" s="9">
        <v>4.8053662033722935</v>
      </c>
      <c r="AS401" s="9">
        <v>4.7683446062772106</v>
      </c>
      <c r="AT401" s="9">
        <v>4.4093805831284723</v>
      </c>
      <c r="AU401" s="9">
        <v>4.0680446686465626</v>
      </c>
      <c r="AV401" s="9">
        <v>3.764084113049063</v>
      </c>
      <c r="AW401" s="9">
        <v>3.5544228990622737</v>
      </c>
      <c r="AX401" s="9">
        <v>3.5538663160682562</v>
      </c>
      <c r="AY401" s="9">
        <v>3.3442677000003833</v>
      </c>
      <c r="AZ401" s="9">
        <v>3.3912833105622568</v>
      </c>
      <c r="BA401" s="9">
        <v>3.480201918256256</v>
      </c>
      <c r="BB401" s="9">
        <v>3.5479112567301216</v>
      </c>
      <c r="BC401" s="9">
        <v>3.4644039392057717</v>
      </c>
      <c r="BD401" s="9">
        <v>3.4287010537609031</v>
      </c>
      <c r="BE401" s="9">
        <v>3.361626808972999</v>
      </c>
      <c r="BF401" s="9" t="s">
        <v>0</v>
      </c>
      <c r="BG401" s="9" t="s">
        <v>0</v>
      </c>
      <c r="BH401" s="9" t="s">
        <v>0</v>
      </c>
    </row>
    <row r="402" spans="3:60" x14ac:dyDescent="0.2">
      <c r="C402" s="9" t="s">
        <v>427</v>
      </c>
      <c r="D402" s="9">
        <v>-7.746588987</v>
      </c>
      <c r="E402" s="9">
        <v>-8.4391699623941214</v>
      </c>
      <c r="F402" s="9">
        <v>-6.7976050514277242</v>
      </c>
      <c r="G402" s="9">
        <v>-8.4191134390362734</v>
      </c>
      <c r="H402" s="9">
        <v>-1.5279931887588472</v>
      </c>
      <c r="I402" s="9">
        <v>-1.3075920458062829</v>
      </c>
      <c r="J402" s="9">
        <v>-4.0732857480579865</v>
      </c>
      <c r="K402" s="9">
        <v>-0.14135996419911701</v>
      </c>
      <c r="L402" s="9">
        <v>0.92517348776608443</v>
      </c>
      <c r="M402" s="9">
        <v>3.0613948539195412</v>
      </c>
      <c r="N402" s="9">
        <v>3.6439915611845786</v>
      </c>
      <c r="O402" s="9">
        <v>4.7484576972962156</v>
      </c>
      <c r="P402" s="9">
        <v>6.0106026785714306</v>
      </c>
      <c r="Q402" s="9">
        <v>6.8671917411397221</v>
      </c>
      <c r="R402" s="9">
        <v>3.9630031123251364</v>
      </c>
      <c r="S402" s="9">
        <v>7.0765880782341029</v>
      </c>
      <c r="T402" s="9">
        <v>5.5847496467554603</v>
      </c>
      <c r="U402" s="9">
        <v>-0.29186931458839993</v>
      </c>
      <c r="V402" s="9">
        <v>-1.6355317934210967</v>
      </c>
      <c r="W402" s="9">
        <v>-0.44559407088575753</v>
      </c>
      <c r="X402" s="9">
        <v>-1.9961324258392255</v>
      </c>
      <c r="Y402" s="9">
        <v>-11.703204608199124</v>
      </c>
      <c r="Z402" s="9">
        <v>4.654696647762413</v>
      </c>
      <c r="AA402" s="9">
        <v>-3.7697536403077714</v>
      </c>
      <c r="AB402" s="9">
        <v>-5.2215707948496615</v>
      </c>
      <c r="AC402" s="9">
        <v>-4.8146524412340241</v>
      </c>
      <c r="AD402" s="9">
        <v>-4.5609896148085856</v>
      </c>
      <c r="AE402" s="9">
        <v>-1.0214737394409479</v>
      </c>
      <c r="AF402" s="9">
        <v>-3.16101172703106</v>
      </c>
      <c r="AG402" s="9">
        <v>0.55202782072996115</v>
      </c>
      <c r="AH402" s="9">
        <v>4.2578015533682345</v>
      </c>
      <c r="AI402" s="9">
        <v>0.6599602177594921</v>
      </c>
      <c r="AJ402" s="9">
        <v>10.852301406270648</v>
      </c>
      <c r="AK402" s="9">
        <v>13.998428881000734</v>
      </c>
      <c r="AL402" s="9">
        <v>8.372117003452928</v>
      </c>
      <c r="AM402" s="9">
        <v>3.9694380618202185</v>
      </c>
      <c r="AN402" s="9">
        <v>6.6663357906756371</v>
      </c>
      <c r="AO402" s="9">
        <v>2.5366064911926278</v>
      </c>
      <c r="AP402" s="9">
        <v>20.417050643500147</v>
      </c>
      <c r="AQ402" s="9">
        <v>2.0130675664922659</v>
      </c>
      <c r="AR402" s="9">
        <v>-6.685125041425799</v>
      </c>
      <c r="AS402" s="9">
        <v>0.76846391611264941</v>
      </c>
      <c r="AT402" s="9">
        <v>-5.4478637462489932</v>
      </c>
      <c r="AU402" s="9">
        <v>-6.041647595978894</v>
      </c>
      <c r="AV402" s="9">
        <v>-5.2031470212944413</v>
      </c>
      <c r="AW402" s="9">
        <v>-2.8496035015045829</v>
      </c>
      <c r="AX402" s="9">
        <v>1.5513137521107501</v>
      </c>
      <c r="AY402" s="9">
        <v>-3.8115068419937614</v>
      </c>
      <c r="AZ402" s="9">
        <v>4.3411688573326002</v>
      </c>
      <c r="BA402" s="9">
        <v>5.4077097580221389</v>
      </c>
      <c r="BB402" s="9">
        <v>4.1156276194259878</v>
      </c>
      <c r="BC402" s="9">
        <v>-0.66905545998746652</v>
      </c>
      <c r="BD402" s="9">
        <v>0.43858793340121327</v>
      </c>
      <c r="BE402" s="9">
        <v>-0.60820361078707252</v>
      </c>
      <c r="BF402" s="9" t="s">
        <v>0</v>
      </c>
      <c r="BG402" s="9" t="s">
        <v>0</v>
      </c>
      <c r="BH402" s="9" t="s">
        <v>0</v>
      </c>
    </row>
    <row r="403" spans="3:60" x14ac:dyDescent="0.2">
      <c r="C403" s="9" t="s">
        <v>429</v>
      </c>
      <c r="D403" s="9">
        <v>4758685.9984419905</v>
      </c>
      <c r="E403" s="9">
        <v>4915406.7886817995</v>
      </c>
      <c r="F403" s="9">
        <v>5173903.1536494894</v>
      </c>
      <c r="G403" s="9">
        <v>5466007.224920311</v>
      </c>
      <c r="H403" s="9">
        <v>5436461.1516029146</v>
      </c>
      <c r="I403" s="9">
        <v>5425291.1803392498</v>
      </c>
      <c r="J403" s="9">
        <v>5717613.4226199547</v>
      </c>
      <c r="K403" s="9">
        <v>5982005.4506597584</v>
      </c>
      <c r="L403" s="9">
        <v>6313127.2926153354</v>
      </c>
      <c r="M403" s="9">
        <v>6513010.1416218923</v>
      </c>
      <c r="N403" s="9">
        <v>6496287.6220461437</v>
      </c>
      <c r="O403" s="9">
        <v>6661145.6142911008</v>
      </c>
      <c r="P403" s="9">
        <v>6541053.2857908159</v>
      </c>
      <c r="Q403" s="9">
        <v>6840890.1738138869</v>
      </c>
      <c r="R403" s="9">
        <v>7335939.8979051104</v>
      </c>
      <c r="S403" s="9">
        <v>7641823.1023298092</v>
      </c>
      <c r="T403" s="9">
        <v>7906432.3402737277</v>
      </c>
      <c r="U403" s="9">
        <v>8179961.6008727886</v>
      </c>
      <c r="V403" s="9">
        <v>8521643.1119278222</v>
      </c>
      <c r="W403" s="9">
        <v>8834613.0297506154</v>
      </c>
      <c r="X403" s="9">
        <v>9001230.3261082973</v>
      </c>
      <c r="Y403" s="9">
        <v>8991485.4344257079</v>
      </c>
      <c r="Z403" s="9">
        <v>9308205.346688183</v>
      </c>
      <c r="AA403" s="9">
        <v>9564446.4769656099</v>
      </c>
      <c r="AB403" s="9">
        <v>9949781.8926654011</v>
      </c>
      <c r="AC403" s="9">
        <v>10216862.373821473</v>
      </c>
      <c r="AD403" s="9">
        <v>10602293.9000983</v>
      </c>
      <c r="AE403" s="9">
        <v>11073801.338343414</v>
      </c>
      <c r="AF403" s="9">
        <v>11570063.257087562</v>
      </c>
      <c r="AG403" s="9">
        <v>12120015.908036819</v>
      </c>
      <c r="AH403" s="9">
        <v>12620266.896281045</v>
      </c>
      <c r="AI403" s="9">
        <v>12746260.894764513</v>
      </c>
      <c r="AJ403" s="9">
        <v>12968262.151418319</v>
      </c>
      <c r="AK403" s="9">
        <v>13339310.489564568</v>
      </c>
      <c r="AL403" s="9">
        <v>13846057.351434527</v>
      </c>
      <c r="AM403" s="9">
        <v>14332498.210863773</v>
      </c>
      <c r="AN403" s="9">
        <v>14741687.070402838</v>
      </c>
      <c r="AO403" s="9">
        <v>15018267.12099361</v>
      </c>
      <c r="AP403" s="9">
        <v>14997755.201641595</v>
      </c>
      <c r="AQ403" s="9">
        <v>14617298.358832395</v>
      </c>
      <c r="AR403" s="9">
        <v>14992052</v>
      </c>
      <c r="AS403" s="9">
        <v>15224553.817748385</v>
      </c>
      <c r="AT403" s="9">
        <v>15567037.371568829</v>
      </c>
      <c r="AU403" s="9">
        <v>15853794.811438872</v>
      </c>
      <c r="AV403" s="9">
        <v>16242525.09299618</v>
      </c>
      <c r="AW403" s="9">
        <v>16710457.698328266</v>
      </c>
      <c r="AX403" s="9">
        <v>16972347.006941933</v>
      </c>
      <c r="AY403" s="9">
        <v>17348625.682690736</v>
      </c>
      <c r="AZ403" s="9">
        <v>17850802.12546663</v>
      </c>
      <c r="BA403" s="9">
        <v>18335372.765374541</v>
      </c>
      <c r="BB403" s="9">
        <v>18725669.7109145</v>
      </c>
      <c r="BC403" s="9">
        <v>19048735.379363302</v>
      </c>
      <c r="BD403" s="9">
        <v>19331504.277778629</v>
      </c>
      <c r="BE403" s="9">
        <v>19597303.217746574</v>
      </c>
      <c r="BF403" s="9">
        <v>19828142.936530098</v>
      </c>
      <c r="BG403" s="9" t="s">
        <v>0</v>
      </c>
      <c r="BH403" s="9" t="s">
        <v>0</v>
      </c>
    </row>
    <row r="404" spans="3:60" x14ac:dyDescent="0.2">
      <c r="C404" s="9" t="s">
        <v>430</v>
      </c>
      <c r="D404" s="9">
        <v>23203.02892130729</v>
      </c>
      <c r="E404" s="9">
        <v>23666.808488924948</v>
      </c>
      <c r="F404" s="9">
        <v>24646.553770171537</v>
      </c>
      <c r="G404" s="9">
        <v>25790.473791611319</v>
      </c>
      <c r="H404" s="9">
        <v>25416.138307057172</v>
      </c>
      <c r="I404" s="9">
        <v>25119.298365778701</v>
      </c>
      <c r="J404" s="9">
        <v>26217.241925753853</v>
      </c>
      <c r="K404" s="9">
        <v>27155.261727366134</v>
      </c>
      <c r="L404" s="9">
        <v>28357.16502618857</v>
      </c>
      <c r="M404" s="9">
        <v>28933.081044582959</v>
      </c>
      <c r="N404" s="9">
        <v>28526.771743437919</v>
      </c>
      <c r="O404" s="9">
        <v>28960.495349253506</v>
      </c>
      <c r="P404" s="9">
        <v>28167.727246771639</v>
      </c>
      <c r="Q404" s="9">
        <v>29193.029465819523</v>
      </c>
      <c r="R404" s="9">
        <v>31032.682292719401</v>
      </c>
      <c r="S404" s="9">
        <v>32040.380964545166</v>
      </c>
      <c r="T404" s="9">
        <v>32849.982509249625</v>
      </c>
      <c r="U404" s="9">
        <v>33684.156433880278</v>
      </c>
      <c r="V404" s="9">
        <v>34773.558876882991</v>
      </c>
      <c r="W404" s="9">
        <v>35711.71092155455</v>
      </c>
      <c r="X404" s="9">
        <v>35978.872600670307</v>
      </c>
      <c r="Y404" s="9">
        <v>35465.173488051551</v>
      </c>
      <c r="Z404" s="9">
        <v>36229.69362953808</v>
      </c>
      <c r="AA404" s="9">
        <v>36746.476809635744</v>
      </c>
      <c r="AB404" s="9">
        <v>37766.532776623717</v>
      </c>
      <c r="AC404" s="9">
        <v>38324.539641024625</v>
      </c>
      <c r="AD404" s="9">
        <v>39309.394025146263</v>
      </c>
      <c r="AE404" s="9">
        <v>40569.616345164512</v>
      </c>
      <c r="AF404" s="9">
        <v>41897.141656784122</v>
      </c>
      <c r="AG404" s="9">
        <v>43389.906876635425</v>
      </c>
      <c r="AH404" s="9">
        <v>44689.646868182652</v>
      </c>
      <c r="AI404" s="9">
        <v>44688.442088752781</v>
      </c>
      <c r="AJ404" s="9">
        <v>45035.724857767083</v>
      </c>
      <c r="AK404" s="9">
        <v>45898.544829315229</v>
      </c>
      <c r="AL404" s="9">
        <v>47213.949817687004</v>
      </c>
      <c r="AM404" s="9">
        <v>48421.7471726148</v>
      </c>
      <c r="AN404" s="9">
        <v>49333.330222419121</v>
      </c>
      <c r="AO404" s="9">
        <v>49779.470463624348</v>
      </c>
      <c r="AP404" s="9">
        <v>49246.757277762401</v>
      </c>
      <c r="AQ404" s="9">
        <v>47576.156616431443</v>
      </c>
      <c r="AR404" s="9">
        <v>48392.52294214673</v>
      </c>
      <c r="AS404" s="9">
        <v>48778.823819977268</v>
      </c>
      <c r="AT404" s="9">
        <v>49517.100079105112</v>
      </c>
      <c r="AU404" s="9">
        <v>50080.060939128191</v>
      </c>
      <c r="AV404" s="9">
        <v>50935.049384252663</v>
      </c>
      <c r="AW404" s="9">
        <v>52029.459818628173</v>
      </c>
      <c r="AX404" s="9">
        <v>52482.434597567444</v>
      </c>
      <c r="AY404" s="9">
        <v>53265.170055819981</v>
      </c>
      <c r="AZ404" s="9">
        <v>54420.00359684752</v>
      </c>
      <c r="BA404" s="9">
        <v>55502.128702457332</v>
      </c>
      <c r="BB404" s="9">
        <v>56283.645401658083</v>
      </c>
      <c r="BC404" s="9">
        <v>56895.945691025074</v>
      </c>
      <c r="BD404" s="9">
        <v>57378.451368605776</v>
      </c>
      <c r="BE404" s="9">
        <v>57802.839440965916</v>
      </c>
      <c r="BF404" s="9">
        <v>58061.990283098261</v>
      </c>
      <c r="BG404" s="9" t="s">
        <v>0</v>
      </c>
      <c r="BH404" s="9" t="s">
        <v>0</v>
      </c>
    </row>
    <row r="405" spans="3:60" x14ac:dyDescent="0.2">
      <c r="C405" s="9" t="s">
        <v>431</v>
      </c>
      <c r="D405" s="9">
        <v>2427.2682385789685</v>
      </c>
      <c r="E405" s="9">
        <v>2194.573310609283</v>
      </c>
      <c r="F405" s="9">
        <v>2023.6473882392315</v>
      </c>
      <c r="G405" s="9">
        <v>1835.6543021953605</v>
      </c>
      <c r="H405" s="9">
        <v>1791.0505451579556</v>
      </c>
      <c r="I405" s="9">
        <v>1750.5832297073946</v>
      </c>
      <c r="J405" s="9">
        <v>1663.0683299173249</v>
      </c>
      <c r="K405" s="9">
        <v>1644.1094136809816</v>
      </c>
      <c r="L405" s="9">
        <v>1641.8795607909851</v>
      </c>
      <c r="M405" s="9">
        <v>1673.5241241635413</v>
      </c>
      <c r="N405" s="9">
        <v>1714.5516024453304</v>
      </c>
      <c r="O405" s="9">
        <v>1778.147870048509</v>
      </c>
      <c r="P405" s="9">
        <v>1867.0856398717915</v>
      </c>
      <c r="Q405" s="9">
        <v>1977.2931583859411</v>
      </c>
      <c r="R405" s="9">
        <v>2037.731143549649</v>
      </c>
      <c r="S405" s="9">
        <v>2162.6116974719339</v>
      </c>
      <c r="T405" s="9">
        <v>2262.7346895904343</v>
      </c>
      <c r="U405" s="9">
        <v>2236.0630029761737</v>
      </c>
      <c r="V405" s="9">
        <v>2179.5843070757251</v>
      </c>
      <c r="W405" s="9">
        <v>2149.4704787232931</v>
      </c>
      <c r="X405" s="9">
        <v>2083.0382727699493</v>
      </c>
      <c r="Y405" s="9">
        <v>1814.9604218580967</v>
      </c>
      <c r="Z405" s="9">
        <v>1874.3640436243377</v>
      </c>
      <c r="AA405" s="9">
        <v>1780.4209709915508</v>
      </c>
      <c r="AB405" s="9">
        <v>1667.131654362224</v>
      </c>
      <c r="AC405" s="9">
        <v>1568.2158770906753</v>
      </c>
      <c r="AD405" s="9">
        <v>1479.3429982210487</v>
      </c>
      <c r="AE405" s="9">
        <v>1446.8300695756423</v>
      </c>
      <c r="AF405" s="9">
        <v>1384.8803680867138</v>
      </c>
      <c r="AG405" s="9">
        <v>1376.7020483581284</v>
      </c>
      <c r="AH405" s="9">
        <v>1419.7156726101502</v>
      </c>
      <c r="AI405" s="9">
        <v>1414.9208910013406</v>
      </c>
      <c r="AJ405" s="9">
        <v>1553.6022362801543</v>
      </c>
      <c r="AK405" s="9">
        <v>1754.8049993616817</v>
      </c>
      <c r="AL405" s="9">
        <v>1884.6256288065176</v>
      </c>
      <c r="AM405" s="9">
        <v>1941.3558155292531</v>
      </c>
      <c r="AN405" s="9">
        <v>2051.1961998980792</v>
      </c>
      <c r="AO405" s="9">
        <v>2083.1634442288937</v>
      </c>
      <c r="AP405" s="9">
        <v>2485.0335838178485</v>
      </c>
      <c r="AQ405" s="9">
        <v>2512.805850994846</v>
      </c>
      <c r="AR405" s="9">
        <v>2325.4379424211024</v>
      </c>
      <c r="AS405" s="9">
        <v>2325.9424146253491</v>
      </c>
      <c r="AT405" s="9">
        <v>2183.3973962163545</v>
      </c>
      <c r="AU405" s="9">
        <v>2037.2792490891541</v>
      </c>
      <c r="AV405" s="9">
        <v>1917.2381018463489</v>
      </c>
      <c r="AW405" s="9">
        <v>1849.3470340517244</v>
      </c>
      <c r="AX405" s="9">
        <v>1865.1555650155019</v>
      </c>
      <c r="AY405" s="9">
        <v>1781.3298775270639</v>
      </c>
      <c r="AZ405" s="9">
        <v>1845.5364995872701</v>
      </c>
      <c r="BA405" s="9">
        <v>1931.5861477759761</v>
      </c>
      <c r="BB405" s="9">
        <v>1996.8937909034923</v>
      </c>
      <c r="BC405" s="9">
        <v>1971.1053837682496</v>
      </c>
      <c r="BD405" s="9">
        <v>1967.3355667070737</v>
      </c>
      <c r="BE405" s="9">
        <v>1943.1157469951283</v>
      </c>
      <c r="BF405" s="9" t="s">
        <v>0</v>
      </c>
      <c r="BG405" s="9" t="s">
        <v>0</v>
      </c>
      <c r="BH405" s="9" t="s">
        <v>0</v>
      </c>
    </row>
    <row r="406" spans="3:60" x14ac:dyDescent="0.2">
      <c r="C406" s="9" t="s">
        <v>432</v>
      </c>
      <c r="D406" s="9">
        <v>3293709</v>
      </c>
      <c r="E406" s="9">
        <v>2713981</v>
      </c>
      <c r="F406" s="9">
        <v>2511628</v>
      </c>
      <c r="G406" s="9">
        <v>2324290</v>
      </c>
      <c r="H406" s="9">
        <v>2205603</v>
      </c>
      <c r="I406" s="9">
        <v>2146000</v>
      </c>
      <c r="J406" s="9">
        <v>2098000</v>
      </c>
      <c r="K406" s="9">
        <v>2075000</v>
      </c>
      <c r="L406" s="9">
        <v>2060000</v>
      </c>
      <c r="M406" s="9">
        <v>2033000</v>
      </c>
      <c r="N406" s="9">
        <v>2050000</v>
      </c>
      <c r="O406" s="9">
        <v>2101000</v>
      </c>
      <c r="P406" s="9">
        <v>2168000</v>
      </c>
      <c r="Q406" s="9">
        <v>2201000</v>
      </c>
      <c r="R406" s="9">
        <v>2222000</v>
      </c>
      <c r="S406" s="9">
        <v>2244000</v>
      </c>
      <c r="T406" s="9">
        <v>2269000</v>
      </c>
      <c r="U406" s="9">
        <v>2279000</v>
      </c>
      <c r="V406" s="9">
        <v>2246000</v>
      </c>
      <c r="W406" s="9">
        <v>2241000</v>
      </c>
      <c r="X406" s="9">
        <v>2181000</v>
      </c>
      <c r="Y406" s="9">
        <v>2115000</v>
      </c>
      <c r="Z406" s="9">
        <v>1919000</v>
      </c>
      <c r="AA406" s="9">
        <v>1815000</v>
      </c>
      <c r="AB406" s="9">
        <v>1715000</v>
      </c>
      <c r="AC406" s="9">
        <v>1620000</v>
      </c>
      <c r="AD406" s="9">
        <v>1575000</v>
      </c>
      <c r="AE406" s="9">
        <v>1539000</v>
      </c>
      <c r="AF406" s="9">
        <v>1505000</v>
      </c>
      <c r="AG406" s="9">
        <v>1486000</v>
      </c>
      <c r="AH406" s="9">
        <v>1483000</v>
      </c>
      <c r="AI406" s="9">
        <v>1487000</v>
      </c>
      <c r="AJ406" s="9">
        <v>1506000</v>
      </c>
      <c r="AK406" s="9">
        <v>1421792</v>
      </c>
      <c r="AL406" s="9">
        <v>1414198</v>
      </c>
      <c r="AM406" s="9">
        <v>1376538</v>
      </c>
      <c r="AN406" s="9">
        <v>1387815</v>
      </c>
      <c r="AO406" s="9">
        <v>1339932</v>
      </c>
      <c r="AP406" s="9">
        <v>1401430</v>
      </c>
      <c r="AQ406" s="9">
        <v>1418166</v>
      </c>
      <c r="AR406" s="9">
        <v>1426964</v>
      </c>
      <c r="AS406" s="9">
        <v>1425113</v>
      </c>
      <c r="AT406" s="9">
        <v>1399622</v>
      </c>
      <c r="AU406" s="9">
        <v>1382345</v>
      </c>
      <c r="AV406" s="9">
        <v>1338184</v>
      </c>
      <c r="AW406" s="9">
        <v>1314110</v>
      </c>
      <c r="AX406" s="9">
        <v>1301444</v>
      </c>
      <c r="AY406" s="9">
        <v>1307490</v>
      </c>
      <c r="AZ406" s="9">
        <v>1322500</v>
      </c>
      <c r="BA406" s="9">
        <v>1338100</v>
      </c>
      <c r="BB406" s="9">
        <v>1344900</v>
      </c>
      <c r="BC406" s="9">
        <v>1351800</v>
      </c>
      <c r="BD406" s="9">
        <v>1358700</v>
      </c>
      <c r="BE406" s="9">
        <v>1365500</v>
      </c>
      <c r="BF406" s="9" t="s">
        <v>0</v>
      </c>
      <c r="BG406" s="9" t="s">
        <v>0</v>
      </c>
      <c r="BH406" s="9" t="s">
        <v>0</v>
      </c>
    </row>
    <row r="407" spans="3:60" x14ac:dyDescent="0.2">
      <c r="C407" s="9" t="s">
        <v>433</v>
      </c>
      <c r="D407" s="9">
        <v>25.615559952909351</v>
      </c>
      <c r="E407" s="9">
        <v>23.116122456878202</v>
      </c>
      <c r="F407" s="9">
        <v>21.07451805837205</v>
      </c>
      <c r="G407" s="9">
        <v>20.235927480009501</v>
      </c>
      <c r="H407" s="9">
        <v>17.732158131577968</v>
      </c>
      <c r="I407" s="9">
        <v>17.011312217194572</v>
      </c>
      <c r="J407" s="9">
        <v>16.383882976970973</v>
      </c>
      <c r="K407" s="9">
        <v>17.351719351249834</v>
      </c>
      <c r="L407" s="9">
        <v>17.515869736693837</v>
      </c>
      <c r="M407" s="9">
        <v>20.037506969200358</v>
      </c>
      <c r="N407" s="9">
        <v>19.501269981402551</v>
      </c>
      <c r="O407" s="9">
        <v>20.254310344827587</v>
      </c>
      <c r="P407" s="9">
        <v>21.348521616457248</v>
      </c>
      <c r="Q407" s="9">
        <v>23.54395064271203</v>
      </c>
      <c r="R407" s="9">
        <v>25.231682501004496</v>
      </c>
      <c r="S407" s="9">
        <v>25.711364006104599</v>
      </c>
      <c r="T407" s="9">
        <v>25.811259809466893</v>
      </c>
      <c r="U407" s="9">
        <v>26.531717084783644</v>
      </c>
      <c r="V407" s="9">
        <v>24.764237850231325</v>
      </c>
      <c r="W407" s="9">
        <v>25.257411578999292</v>
      </c>
      <c r="X407" s="9">
        <v>24.816524099277853</v>
      </c>
      <c r="Y407" s="9">
        <v>27.337562256503933</v>
      </c>
      <c r="Z407" s="9">
        <v>22.896955833532694</v>
      </c>
      <c r="AA407" s="9">
        <v>21.98173620303859</v>
      </c>
      <c r="AB407" s="9">
        <v>29.184646200951889</v>
      </c>
      <c r="AC407" s="9">
        <v>27.703545916171787</v>
      </c>
      <c r="AD407" s="9">
        <v>26.850565734644476</v>
      </c>
      <c r="AE407" s="9">
        <v>25.976751928895066</v>
      </c>
      <c r="AF407" s="9">
        <v>25.573688009975282</v>
      </c>
      <c r="AG407" s="9">
        <v>24.914848257281051</v>
      </c>
      <c r="AH407" s="9">
        <v>21.916287148075227</v>
      </c>
      <c r="AI407" s="9">
        <v>25.670598542573295</v>
      </c>
      <c r="AJ407" s="9">
        <v>27.429319686462343</v>
      </c>
      <c r="AK407" s="9">
        <v>24.504422924548976</v>
      </c>
      <c r="AL407" s="9">
        <v>24.615920804863613</v>
      </c>
      <c r="AM407" s="9">
        <v>24.533677160958611</v>
      </c>
      <c r="AN407" s="9">
        <v>23.816669094938224</v>
      </c>
      <c r="AO407" s="9">
        <v>24.59316232899851</v>
      </c>
      <c r="AP407" s="9">
        <v>26.098487531087166</v>
      </c>
      <c r="AQ407" s="9">
        <v>24.097632878283189</v>
      </c>
      <c r="AR407" s="9">
        <v>24.023735508471479</v>
      </c>
      <c r="AS407" s="9">
        <v>26.985085457092229</v>
      </c>
      <c r="AT407" s="9">
        <v>26.972405820001239</v>
      </c>
      <c r="AU407" s="9">
        <v>25.825792569053295</v>
      </c>
      <c r="AV407" s="9">
        <v>25.968619554100925</v>
      </c>
      <c r="AW407" s="9">
        <v>25.405223873943982</v>
      </c>
      <c r="AX407" s="9">
        <v>25.050986345719434</v>
      </c>
      <c r="AY407" s="9">
        <v>25.73071036619508</v>
      </c>
      <c r="AZ407" s="9">
        <v>25.269010462329767</v>
      </c>
      <c r="BA407" s="9">
        <v>26.832530437186826</v>
      </c>
      <c r="BB407" s="9">
        <v>27.505792219054925</v>
      </c>
      <c r="BC407" s="9">
        <v>27.49925387856684</v>
      </c>
      <c r="BD407" s="9">
        <v>26.679981014725914</v>
      </c>
      <c r="BE407" s="9">
        <v>26.382257947011826</v>
      </c>
      <c r="BF407" s="9" t="s">
        <v>0</v>
      </c>
      <c r="BG407" s="9" t="s">
        <v>0</v>
      </c>
      <c r="BH407" s="9" t="s">
        <v>0</v>
      </c>
    </row>
    <row r="408" spans="3:60" x14ac:dyDescent="0.2">
      <c r="C408" s="9" t="s">
        <v>434</v>
      </c>
      <c r="D408" s="9">
        <v>31.092352779099766</v>
      </c>
      <c r="E408" s="9">
        <v>32.012694644769262</v>
      </c>
      <c r="F408" s="9">
        <v>32.746361372795647</v>
      </c>
      <c r="G408" s="9">
        <v>34.453593011901937</v>
      </c>
      <c r="H408" s="9">
        <v>33.815562745608489</v>
      </c>
      <c r="I408" s="9">
        <v>33.345022624434392</v>
      </c>
      <c r="J408" s="9">
        <v>33.555167528745102</v>
      </c>
      <c r="K408" s="9">
        <v>41.802333295908056</v>
      </c>
      <c r="L408" s="9">
        <v>40.816211546407239</v>
      </c>
      <c r="M408" s="9">
        <v>38.526584331548094</v>
      </c>
      <c r="N408" s="9">
        <v>35.770057384344859</v>
      </c>
      <c r="O408" s="9">
        <v>34.875615763546797</v>
      </c>
      <c r="P408" s="9">
        <v>33.833058730016688</v>
      </c>
      <c r="Q408" s="9">
        <v>33.168247310720602</v>
      </c>
      <c r="R408" s="9">
        <v>32.391913902678226</v>
      </c>
      <c r="S408" s="9">
        <v>37.532053020149824</v>
      </c>
      <c r="T408" s="9">
        <v>35.828833251513664</v>
      </c>
      <c r="U408" s="9">
        <v>35.89466853139087</v>
      </c>
      <c r="V408" s="9">
        <v>37.606621811581348</v>
      </c>
      <c r="W408" s="9">
        <v>38.153476823914367</v>
      </c>
      <c r="X408" s="9">
        <v>36.626591022663803</v>
      </c>
      <c r="Y408" s="9">
        <v>43.213149144463628</v>
      </c>
      <c r="Z408" s="9">
        <v>39.284134219918002</v>
      </c>
      <c r="AA408" s="9">
        <v>38.813592350439123</v>
      </c>
      <c r="AB408" s="9">
        <v>38.962851360311603</v>
      </c>
      <c r="AC408" s="9">
        <v>39.819118111139801</v>
      </c>
      <c r="AD408" s="9">
        <v>38.803022655176349</v>
      </c>
      <c r="AE408" s="9">
        <v>39.12436125707503</v>
      </c>
      <c r="AF408" s="9">
        <v>38.977606661854033</v>
      </c>
      <c r="AG408" s="9">
        <v>38.06861255156263</v>
      </c>
      <c r="AH408" s="9">
        <v>37.72713110461455</v>
      </c>
      <c r="AI408" s="9">
        <v>36.208004655579821</v>
      </c>
      <c r="AJ408" s="9">
        <v>36.052325170611773</v>
      </c>
      <c r="AK408" s="9">
        <v>36.076758753729926</v>
      </c>
      <c r="AL408" s="9">
        <v>34.439984935707756</v>
      </c>
      <c r="AM408" s="9">
        <v>34.843141890482428</v>
      </c>
      <c r="AN408" s="9">
        <v>36.937787682727432</v>
      </c>
      <c r="AO408" s="9">
        <v>35.153026926869885</v>
      </c>
      <c r="AP408" s="9">
        <v>33.317005511640254</v>
      </c>
      <c r="AQ408" s="9">
        <v>46.920941064866241</v>
      </c>
      <c r="AR408" s="9">
        <v>46.703080301044146</v>
      </c>
      <c r="AS408" s="9">
        <v>33.01356474031514</v>
      </c>
      <c r="AT408" s="9">
        <v>32.118797049430043</v>
      </c>
      <c r="AU408" s="9">
        <v>34.380397617117275</v>
      </c>
      <c r="AV408" s="9">
        <v>35.452991243871779</v>
      </c>
      <c r="AW408" s="9">
        <v>36.635373245817171</v>
      </c>
      <c r="AX408" s="9">
        <v>45.006386630450358</v>
      </c>
      <c r="AY408" s="9">
        <v>41.217788395734566</v>
      </c>
      <c r="AZ408" s="9">
        <v>38.703898532935881</v>
      </c>
      <c r="BA408" s="9">
        <v>38.725063571124068</v>
      </c>
      <c r="BB408" s="9">
        <v>37.096757640212751</v>
      </c>
      <c r="BC408" s="9">
        <v>37.719726439002677</v>
      </c>
      <c r="BD408" s="9">
        <v>38.481178073241246</v>
      </c>
      <c r="BE408" s="9">
        <v>38.300468685495034</v>
      </c>
      <c r="BF408" s="9" t="s">
        <v>0</v>
      </c>
      <c r="BG408" s="9" t="s">
        <v>0</v>
      </c>
      <c r="BH408" s="9" t="s">
        <v>0</v>
      </c>
    </row>
    <row r="409" spans="3:60" x14ac:dyDescent="0.2">
      <c r="C409" s="9" t="s">
        <v>435</v>
      </c>
      <c r="D409" s="9">
        <v>1.464068331538211</v>
      </c>
      <c r="E409" s="9">
        <v>1.4126662624333983</v>
      </c>
      <c r="F409" s="9">
        <v>1.4272146212490695</v>
      </c>
      <c r="G409" s="9">
        <v>1.477845512363761</v>
      </c>
      <c r="H409" s="9">
        <v>1.744207668563353</v>
      </c>
      <c r="I409" s="9">
        <v>1.6538461538461537</v>
      </c>
      <c r="J409" s="9">
        <v>2.2172437650314629</v>
      </c>
      <c r="K409" s="9">
        <v>1.9535994610760108</v>
      </c>
      <c r="L409" s="9">
        <v>1.8142207865379558</v>
      </c>
      <c r="M409" s="9">
        <v>1.7545489871428812</v>
      </c>
      <c r="N409" s="9">
        <v>1.7736321468112974</v>
      </c>
      <c r="O409" s="9">
        <v>1.5153940886699508</v>
      </c>
      <c r="P409" s="9">
        <v>1.5386559001110696</v>
      </c>
      <c r="Q409" s="9">
        <v>1.6496119386217034</v>
      </c>
      <c r="R409" s="9">
        <v>1.6007154614856194</v>
      </c>
      <c r="S409" s="9">
        <v>1.6504884454188391</v>
      </c>
      <c r="T409" s="9">
        <v>1.8025228917205609</v>
      </c>
      <c r="U409" s="9">
        <v>2.0308373560246671</v>
      </c>
      <c r="V409" s="9">
        <v>2.0041488679322534</v>
      </c>
      <c r="W409" s="9">
        <v>1.734712333722479</v>
      </c>
      <c r="X409" s="9">
        <v>1.6592035169888721</v>
      </c>
      <c r="Y409" s="9">
        <v>1.2479842450016412</v>
      </c>
      <c r="Z409" s="9">
        <v>1.3964036297973723</v>
      </c>
      <c r="AA409" s="9">
        <v>1.6231126401870728</v>
      </c>
      <c r="AB409" s="9">
        <v>1.7284653491125082</v>
      </c>
      <c r="AC409" s="9">
        <v>2.4478583928622659</v>
      </c>
      <c r="AD409" s="9">
        <v>2.462262864890556</v>
      </c>
      <c r="AE409" s="9">
        <v>2.2397620185000218</v>
      </c>
      <c r="AF409" s="9">
        <v>2.2043328301941827</v>
      </c>
      <c r="AG409" s="9">
        <v>1.9642736387288278</v>
      </c>
      <c r="AH409" s="9">
        <v>1.6940781841444092</v>
      </c>
      <c r="AI409" s="9">
        <v>1.5914025253962518</v>
      </c>
      <c r="AJ409" s="9">
        <v>1.4176368784332281</v>
      </c>
      <c r="AK409" s="9">
        <v>1.3621596106188723</v>
      </c>
      <c r="AL409" s="9">
        <v>1.3211384300855438</v>
      </c>
      <c r="AM409" s="9">
        <v>1.0233374987334931</v>
      </c>
      <c r="AN409" s="9">
        <v>1.1233004347505446</v>
      </c>
      <c r="AO409" s="9">
        <v>1.3465141117818278</v>
      </c>
      <c r="AP409" s="9">
        <v>1.7864863926504773</v>
      </c>
      <c r="AQ409" s="9">
        <v>0.97384527011332589</v>
      </c>
      <c r="AR409" s="9">
        <v>0.97085889363276245</v>
      </c>
      <c r="AS409" s="9">
        <v>3.1383311913427581</v>
      </c>
      <c r="AT409" s="9">
        <v>2.3759129360246973</v>
      </c>
      <c r="AU409" s="9">
        <v>2.0778255607646843</v>
      </c>
      <c r="AV409" s="9">
        <v>1.708561309718599</v>
      </c>
      <c r="AW409" s="9">
        <v>1.4521569489733381</v>
      </c>
      <c r="AX409" s="9">
        <v>1.2162034454270811</v>
      </c>
      <c r="AY409" s="9">
        <v>1.2257829706222703</v>
      </c>
      <c r="AZ409" s="9">
        <v>1.3796832076684786</v>
      </c>
      <c r="BA409" s="9">
        <v>1.5432767151945541</v>
      </c>
      <c r="BB409" s="9">
        <v>1.4259250231560474</v>
      </c>
      <c r="BC409" s="9">
        <v>1.4736530611212562</v>
      </c>
      <c r="BD409" s="9">
        <v>1.4521269054619648</v>
      </c>
      <c r="BE409" s="9">
        <v>1.4664027781150586</v>
      </c>
      <c r="BF409" s="9" t="s">
        <v>0</v>
      </c>
      <c r="BG409" s="9" t="s">
        <v>0</v>
      </c>
      <c r="BH409" s="9" t="s">
        <v>0</v>
      </c>
    </row>
    <row r="410" spans="3:60" x14ac:dyDescent="0.2">
      <c r="C410" s="9" t="s">
        <v>436</v>
      </c>
      <c r="D410" s="9">
        <v>41.828018936452672</v>
      </c>
      <c r="E410" s="9">
        <v>43.458516635919139</v>
      </c>
      <c r="F410" s="9">
        <v>44.751905947583232</v>
      </c>
      <c r="G410" s="9">
        <v>43.832633995724805</v>
      </c>
      <c r="H410" s="9">
        <v>46.708071454250188</v>
      </c>
      <c r="I410" s="9">
        <v>47.98981900452489</v>
      </c>
      <c r="J410" s="9">
        <v>47.843705729252463</v>
      </c>
      <c r="K410" s="9">
        <v>38.8923478917661</v>
      </c>
      <c r="L410" s="9">
        <v>39.853697930360966</v>
      </c>
      <c r="M410" s="9">
        <v>39.681359712108666</v>
      </c>
      <c r="N410" s="9">
        <v>42.955040487441295</v>
      </c>
      <c r="O410" s="9">
        <v>43.354679802955665</v>
      </c>
      <c r="P410" s="9">
        <v>43.279763753414997</v>
      </c>
      <c r="Q410" s="9">
        <v>41.638190107945661</v>
      </c>
      <c r="R410" s="9">
        <v>40.775688134831654</v>
      </c>
      <c r="S410" s="9">
        <v>35.106094528326736</v>
      </c>
      <c r="T410" s="9">
        <v>36.557384047298882</v>
      </c>
      <c r="U410" s="9">
        <v>35.542777027800817</v>
      </c>
      <c r="V410" s="9">
        <v>35.624991470255075</v>
      </c>
      <c r="W410" s="9">
        <v>34.85439926336386</v>
      </c>
      <c r="X410" s="9">
        <v>36.897681361069466</v>
      </c>
      <c r="Y410" s="9">
        <v>28.201304354030796</v>
      </c>
      <c r="Z410" s="9">
        <v>36.42217859940159</v>
      </c>
      <c r="AA410" s="9">
        <v>37.581222827730329</v>
      </c>
      <c r="AB410" s="9">
        <v>30.124731391832924</v>
      </c>
      <c r="AC410" s="9">
        <v>30.029477579826146</v>
      </c>
      <c r="AD410" s="9">
        <v>31.884148745288616</v>
      </c>
      <c r="AE410" s="9">
        <v>32.659486689538369</v>
      </c>
      <c r="AF410" s="9">
        <v>33.244372497976507</v>
      </c>
      <c r="AG410" s="9">
        <v>35.051909641277149</v>
      </c>
      <c r="AH410" s="9">
        <v>38.662503563165814</v>
      </c>
      <c r="AI410" s="9">
        <v>36.52999427645063</v>
      </c>
      <c r="AJ410" s="9">
        <v>35.100718264492663</v>
      </c>
      <c r="AK410" s="9">
        <v>38.056899545545406</v>
      </c>
      <c r="AL410" s="9">
        <v>39.622955829343091</v>
      </c>
      <c r="AM410" s="9">
        <v>39.599843449825471</v>
      </c>
      <c r="AN410" s="9">
        <v>38.122242787583801</v>
      </c>
      <c r="AO410" s="9">
        <v>38.907296632349777</v>
      </c>
      <c r="AP410" s="9">
        <v>38.798020564622107</v>
      </c>
      <c r="AQ410" s="9">
        <v>28.00758078673719</v>
      </c>
      <c r="AR410" s="9">
        <v>28.302325296851603</v>
      </c>
      <c r="AS410" s="9">
        <v>36.863018611249871</v>
      </c>
      <c r="AT410" s="9">
        <v>38.532884194544017</v>
      </c>
      <c r="AU410" s="9">
        <v>37.715984253064747</v>
      </c>
      <c r="AV410" s="9">
        <v>36.869827892308699</v>
      </c>
      <c r="AW410" s="9">
        <v>36.507245931265516</v>
      </c>
      <c r="AX410" s="9">
        <v>28.726423578403129</v>
      </c>
      <c r="AY410" s="9">
        <v>31.825718267448082</v>
      </c>
      <c r="AZ410" s="9">
        <v>34.647407797065874</v>
      </c>
      <c r="BA410" s="9">
        <v>32.899129276494548</v>
      </c>
      <c r="BB410" s="9">
        <v>33.971525117576277</v>
      </c>
      <c r="BC410" s="9">
        <v>33.307366621309228</v>
      </c>
      <c r="BD410" s="9">
        <v>33.386714006570877</v>
      </c>
      <c r="BE410" s="9">
        <v>33.850870589378083</v>
      </c>
      <c r="BF410" s="9" t="s">
        <v>0</v>
      </c>
      <c r="BG410" s="9" t="s">
        <v>0</v>
      </c>
      <c r="BH410" s="9" t="s">
        <v>0</v>
      </c>
    </row>
    <row r="411" spans="3:60" x14ac:dyDescent="0.2">
      <c r="C411" s="9" t="s">
        <v>438</v>
      </c>
      <c r="D411" s="9">
        <v>24892.76305491478</v>
      </c>
      <c r="E411" s="9">
        <v>28342.805985540042</v>
      </c>
      <c r="F411" s="9">
        <v>33720.014611491199</v>
      </c>
      <c r="G411" s="9">
        <v>41121.010086233844</v>
      </c>
      <c r="H411" s="9">
        <v>46751.478146763453</v>
      </c>
      <c r="I411" s="9">
        <v>56484.394282150897</v>
      </c>
      <c r="J411" s="9">
        <v>56396.131380985389</v>
      </c>
      <c r="K411" s="9">
        <v>63495.565568813909</v>
      </c>
      <c r="L411" s="9">
        <v>76531.628070801904</v>
      </c>
      <c r="M411" s="9">
        <v>92719.616134817319</v>
      </c>
      <c r="N411" s="9">
        <v>107084.10104787607</v>
      </c>
      <c r="O411" s="9">
        <v>98781.205421164443</v>
      </c>
      <c r="P411" s="9">
        <v>100441.40887786791</v>
      </c>
      <c r="Q411" s="9">
        <v>95897.904070408214</v>
      </c>
      <c r="R411" s="9">
        <v>90622.898570065474</v>
      </c>
      <c r="S411" s="9">
        <v>92217.769539465997</v>
      </c>
      <c r="T411" s="9">
        <v>120050.97562447621</v>
      </c>
      <c r="U411" s="9">
        <v>147187.50781249581</v>
      </c>
      <c r="V411" s="9">
        <v>155744.17553958221</v>
      </c>
      <c r="W411" s="9">
        <v>154021.10955018335</v>
      </c>
      <c r="X411" s="9">
        <v>186188.94886493744</v>
      </c>
      <c r="Y411" s="9">
        <v>188211.03691901814</v>
      </c>
      <c r="Z411" s="9">
        <v>193153.90456065774</v>
      </c>
      <c r="AA411" s="9">
        <v>172824.70785287526</v>
      </c>
      <c r="AB411" s="9">
        <v>172069.78504386396</v>
      </c>
      <c r="AC411" s="9">
        <v>184351.63030140262</v>
      </c>
      <c r="AD411" s="9">
        <v>186821.15198081729</v>
      </c>
      <c r="AE411" s="9">
        <v>172732.03266356725</v>
      </c>
      <c r="AF411" s="9">
        <v>175183.2202392933</v>
      </c>
      <c r="AG411" s="9">
        <v>180117.57906366154</v>
      </c>
      <c r="AH411" s="9">
        <v>164644.37441208764</v>
      </c>
      <c r="AI411" s="9">
        <v>160314.31369717387</v>
      </c>
      <c r="AJ411" s="9">
        <v>174294.04965718411</v>
      </c>
      <c r="AK411" s="9">
        <v>208561.8525866523</v>
      </c>
      <c r="AL411" s="9">
        <v>239501.13314912064</v>
      </c>
      <c r="AM411" s="9">
        <v>249655.44023887045</v>
      </c>
      <c r="AN411" s="9">
        <v>261707.45986465694</v>
      </c>
      <c r="AO411" s="9">
        <v>287053.83714144194</v>
      </c>
      <c r="AP411" s="9">
        <v>313172.55803856417</v>
      </c>
      <c r="AQ411" s="9">
        <v>284445.52496807039</v>
      </c>
      <c r="AR411" s="9">
        <v>274306.74308947206</v>
      </c>
      <c r="AS411" s="9">
        <v>281524.73746614839</v>
      </c>
      <c r="AT411" s="9">
        <v>264517.48890876054</v>
      </c>
      <c r="AU411" s="9">
        <v>269434.29396034824</v>
      </c>
      <c r="AV411" s="9">
        <v>270429.62701885664</v>
      </c>
      <c r="AW411" s="9">
        <v>235335.70512627161</v>
      </c>
      <c r="AX411" s="9">
        <v>237325.51965211445</v>
      </c>
      <c r="AY411" s="9">
        <v>250861.85764488808</v>
      </c>
      <c r="AZ411" s="9">
        <v>281584.46179933386</v>
      </c>
      <c r="BA411" s="9" t="s">
        <v>0</v>
      </c>
      <c r="BB411" s="9" t="s">
        <v>0</v>
      </c>
      <c r="BC411" s="9" t="s">
        <v>0</v>
      </c>
      <c r="BD411" s="9" t="s">
        <v>0</v>
      </c>
      <c r="BE411" s="9" t="s">
        <v>0</v>
      </c>
      <c r="BF411" s="9" t="s">
        <v>0</v>
      </c>
      <c r="BG411" s="9"/>
      <c r="BH411" s="9"/>
    </row>
    <row r="412" spans="3:60" x14ac:dyDescent="0.2">
      <c r="C412" s="9" t="s">
        <v>439</v>
      </c>
      <c r="D412" s="9">
        <v>216459.86266005988</v>
      </c>
      <c r="E412" s="9">
        <v>224795.34794593981</v>
      </c>
      <c r="F412" s="9">
        <v>231581.58663591804</v>
      </c>
      <c r="G412" s="9">
        <v>233679.56516356685</v>
      </c>
      <c r="H412" s="9">
        <v>237197.94661218708</v>
      </c>
      <c r="I412" s="9">
        <v>243448.07844467566</v>
      </c>
      <c r="J412" s="9">
        <v>244952.33747804165</v>
      </c>
      <c r="K412" s="9">
        <v>250353.95669915993</v>
      </c>
      <c r="L412" s="9">
        <v>251907.24390518607</v>
      </c>
      <c r="M412" s="9">
        <v>257459.6298327113</v>
      </c>
      <c r="N412" s="9">
        <v>264064.08826438402</v>
      </c>
      <c r="O412" s="9">
        <v>272257.8097740949</v>
      </c>
      <c r="P412" s="9">
        <v>293499.95637326338</v>
      </c>
      <c r="Q412" s="9">
        <v>295998.57229033083</v>
      </c>
      <c r="R412" s="9">
        <v>300342.39182408759</v>
      </c>
      <c r="S412" s="9">
        <v>304160.99286911194</v>
      </c>
      <c r="T412" s="9">
        <v>302716.62789926119</v>
      </c>
      <c r="U412" s="9">
        <v>309668.43782050302</v>
      </c>
      <c r="V412" s="9">
        <v>307545.07899699721</v>
      </c>
      <c r="W412" s="9">
        <v>310240.88712835469</v>
      </c>
      <c r="X412" s="9">
        <v>310716.96351506561</v>
      </c>
      <c r="Y412" s="9">
        <v>305509.27665041672</v>
      </c>
      <c r="Z412" s="9">
        <v>293935.3899997421</v>
      </c>
      <c r="AA412" s="9">
        <v>286961.58265922457</v>
      </c>
      <c r="AB412" s="9">
        <v>279223.83400314028</v>
      </c>
      <c r="AC412" s="9">
        <v>265592.06102301984</v>
      </c>
      <c r="AD412" s="9">
        <v>265964.58744248381</v>
      </c>
      <c r="AE412" s="9">
        <v>263525.92786799889</v>
      </c>
      <c r="AF412" s="9">
        <v>266274.47539736866</v>
      </c>
      <c r="AG412" s="9">
        <v>280987.14850738615</v>
      </c>
      <c r="AH412" s="9">
        <v>285391.77363851218</v>
      </c>
      <c r="AI412" s="9">
        <v>284112.1549652408</v>
      </c>
      <c r="AJ412" s="9">
        <v>283517.36385528254</v>
      </c>
      <c r="AK412" s="9">
        <v>282533.33112545981</v>
      </c>
      <c r="AL412" s="9">
        <v>286809.97988344118</v>
      </c>
      <c r="AM412" s="9">
        <v>286873.28452716401</v>
      </c>
      <c r="AN412" s="9">
        <v>286781.78558141849</v>
      </c>
      <c r="AO412" s="9">
        <v>279572.23614576564</v>
      </c>
      <c r="AP412" s="9">
        <v>286783.85282082186</v>
      </c>
      <c r="AQ412" s="9">
        <v>277504.27363679948</v>
      </c>
      <c r="AR412" s="9">
        <v>274306.74308947206</v>
      </c>
      <c r="AS412" s="9">
        <v>265660.97541071603</v>
      </c>
      <c r="AT412" s="9">
        <v>260551.17193024067</v>
      </c>
      <c r="AU412" s="9">
        <v>257464.65192667145</v>
      </c>
      <c r="AV412" s="9">
        <v>254164.21235267207</v>
      </c>
      <c r="AW412" s="9">
        <v>255450.76530944242</v>
      </c>
      <c r="AX412" s="9">
        <v>263685.5913851895</v>
      </c>
      <c r="AY412" s="9">
        <v>275405.4208176292</v>
      </c>
      <c r="AZ412" s="9">
        <v>289607.87860638177</v>
      </c>
      <c r="BA412" s="9" t="s">
        <v>0</v>
      </c>
      <c r="BB412" s="9" t="s">
        <v>0</v>
      </c>
      <c r="BC412" s="9" t="s">
        <v>0</v>
      </c>
      <c r="BD412" s="9" t="s">
        <v>0</v>
      </c>
      <c r="BE412" s="9" t="s">
        <v>0</v>
      </c>
      <c r="BF412" s="9" t="s">
        <v>0</v>
      </c>
      <c r="BG412" s="9"/>
      <c r="BH412" s="9"/>
    </row>
    <row r="413" spans="3:60" x14ac:dyDescent="0.2">
      <c r="C413" s="9" t="s">
        <v>441</v>
      </c>
      <c r="D413" s="9">
        <v>3.9201149728230336</v>
      </c>
      <c r="E413" s="9">
        <v>3.9241948529806425</v>
      </c>
      <c r="F413" s="9">
        <v>3.871618314846327</v>
      </c>
      <c r="G413" s="9">
        <v>3.6915450319101257</v>
      </c>
      <c r="H413" s="9">
        <v>3.6745397505975355</v>
      </c>
      <c r="I413" s="9">
        <v>3.799165346129417</v>
      </c>
      <c r="J413" s="9">
        <v>3.6382802758292154</v>
      </c>
      <c r="K413" s="9">
        <v>3.6136809172751558</v>
      </c>
      <c r="L413" s="9">
        <v>3.5123336755509644</v>
      </c>
      <c r="M413" s="9">
        <v>3.4566436888232546</v>
      </c>
      <c r="N413" s="9">
        <v>3.499540110551993</v>
      </c>
      <c r="O413" s="9">
        <v>3.5911636577355921</v>
      </c>
      <c r="P413" s="9">
        <v>3.5305172086761845</v>
      </c>
      <c r="Q413" s="9">
        <v>3.4923310577364806</v>
      </c>
      <c r="R413" s="9">
        <v>3.4517348633043348</v>
      </c>
      <c r="S413" s="9">
        <v>3.4016301369772766</v>
      </c>
      <c r="T413" s="9">
        <v>3.2902900337548138</v>
      </c>
      <c r="U413" s="9">
        <v>3.2645919689475935</v>
      </c>
      <c r="V413" s="9">
        <v>3.1108893892486909</v>
      </c>
      <c r="W413" s="9">
        <v>3.0294778533843076</v>
      </c>
      <c r="X413" s="9">
        <v>2.9405955880894017</v>
      </c>
      <c r="Y413" s="9">
        <v>2.7592106175845612</v>
      </c>
      <c r="Z413" s="9">
        <v>2.6193483028831488</v>
      </c>
      <c r="AA413" s="9">
        <v>2.5539489251583567</v>
      </c>
      <c r="AB413" s="9">
        <v>2.4247543180514812</v>
      </c>
      <c r="AC413" s="9">
        <v>2.2471791878485292</v>
      </c>
      <c r="AD413" s="9">
        <v>2.2066475075813141</v>
      </c>
      <c r="AE413" s="9">
        <v>2.1205377408236163</v>
      </c>
      <c r="AF413" s="9">
        <v>2.0840769681218427</v>
      </c>
      <c r="AG413" s="9">
        <v>2.0574036174292067</v>
      </c>
      <c r="AH413" s="9">
        <v>2.0102193293238821</v>
      </c>
      <c r="AI413" s="9">
        <v>1.9638379803136354</v>
      </c>
      <c r="AJ413" s="9">
        <v>1.9339371256580671</v>
      </c>
      <c r="AK413" s="9">
        <v>1.9023462872605337</v>
      </c>
      <c r="AL413" s="9">
        <v>1.8412441352582665</v>
      </c>
      <c r="AM413" s="9">
        <v>1.7989276111551686</v>
      </c>
      <c r="AN413" s="9">
        <v>1.7373724456313226</v>
      </c>
      <c r="AO413" s="9">
        <v>1.6426176879348136</v>
      </c>
      <c r="AP413" s="9">
        <v>1.6761499734106979</v>
      </c>
      <c r="AQ413" s="9">
        <v>1.6856882113526623</v>
      </c>
      <c r="AR413" s="9">
        <v>1.6306599586019226</v>
      </c>
      <c r="AS413" s="9">
        <v>1.5469878304549705</v>
      </c>
      <c r="AT413" s="9">
        <v>1.5177052436431111</v>
      </c>
      <c r="AU413" s="9">
        <v>1.4886679383024708</v>
      </c>
      <c r="AV413" s="9">
        <v>1.4418486446874754</v>
      </c>
      <c r="AW413" s="9">
        <v>1.418988310266859</v>
      </c>
      <c r="AX413" s="9">
        <v>1.4365940150058383</v>
      </c>
      <c r="AY413" s="9">
        <v>1.4601065189205205</v>
      </c>
      <c r="AZ413" s="9">
        <v>1.5059870834994433</v>
      </c>
      <c r="BA413" s="9" t="s">
        <v>0</v>
      </c>
      <c r="BB413" s="9" t="s">
        <v>0</v>
      </c>
      <c r="BC413" s="9" t="s">
        <v>0</v>
      </c>
      <c r="BD413" s="9" t="s">
        <v>0</v>
      </c>
      <c r="BE413" s="9" t="s">
        <v>0</v>
      </c>
      <c r="BF413" s="9" t="s">
        <v>0</v>
      </c>
      <c r="BG413" s="9"/>
      <c r="BH413" s="9"/>
    </row>
    <row r="414" spans="3:60" x14ac:dyDescent="0.2">
      <c r="C414" s="9" t="s">
        <v>440</v>
      </c>
      <c r="D414" s="9" t="s">
        <v>0</v>
      </c>
      <c r="E414" s="9">
        <v>3.8508225882829983</v>
      </c>
      <c r="F414" s="9">
        <v>3.0188519255346158</v>
      </c>
      <c r="G414" s="9">
        <v>0.90593494851003431</v>
      </c>
      <c r="H414" s="9">
        <v>1.5056436133632278</v>
      </c>
      <c r="I414" s="9">
        <v>2.6349856403720784</v>
      </c>
      <c r="J414" s="9">
        <v>0.61789727114558435</v>
      </c>
      <c r="K414" s="9">
        <v>2.2051715353001988</v>
      </c>
      <c r="L414" s="9">
        <v>0.62043645185629881</v>
      </c>
      <c r="M414" s="9">
        <v>2.2041390479485612</v>
      </c>
      <c r="N414" s="9">
        <v>2.5652403974806059</v>
      </c>
      <c r="O414" s="9">
        <v>3.1029291273818593</v>
      </c>
      <c r="P414" s="9">
        <v>7.802217544023482</v>
      </c>
      <c r="Q414" s="9">
        <v>0.85131730441887488</v>
      </c>
      <c r="R414" s="9">
        <v>1.4675136775646802</v>
      </c>
      <c r="S414" s="9">
        <v>1.2714159402649194</v>
      </c>
      <c r="T414" s="9">
        <v>-0.47486857411472849</v>
      </c>
      <c r="U414" s="9">
        <v>2.2964744188268549</v>
      </c>
      <c r="V414" s="9">
        <v>-0.68568784033993246</v>
      </c>
      <c r="W414" s="9">
        <v>0.87655706934064437</v>
      </c>
      <c r="X414" s="9">
        <v>0.1534537859008811</v>
      </c>
      <c r="Y414" s="9">
        <v>-1.676022707526359</v>
      </c>
      <c r="Z414" s="9">
        <v>-3.7883912323612434</v>
      </c>
      <c r="AA414" s="9">
        <v>-2.3725647124436589</v>
      </c>
      <c r="AB414" s="9">
        <v>-2.6964406121474105</v>
      </c>
      <c r="AC414" s="9">
        <v>-4.8820234235330773</v>
      </c>
      <c r="AD414" s="9">
        <v>0.14026263361528457</v>
      </c>
      <c r="AE414" s="9">
        <v>-0.91691138205092226</v>
      </c>
      <c r="AF414" s="9">
        <v>1.0429894134540429</v>
      </c>
      <c r="AG414" s="9">
        <v>5.5253786860574472</v>
      </c>
      <c r="AH414" s="9">
        <v>1.5675539449129916</v>
      </c>
      <c r="AI414" s="9">
        <v>-0.4483726552301337</v>
      </c>
      <c r="AJ414" s="9">
        <v>-0.20935081430466518</v>
      </c>
      <c r="AK414" s="9">
        <v>-0.34708023397290733</v>
      </c>
      <c r="AL414" s="9">
        <v>1.5136793740212928</v>
      </c>
      <c r="AM414" s="9">
        <v>2.2071980810633995E-2</v>
      </c>
      <c r="AN414" s="9">
        <v>-3.1895248069657711E-2</v>
      </c>
      <c r="AO414" s="9">
        <v>-2.5139495596054995</v>
      </c>
      <c r="AP414" s="9">
        <v>2.5795181862394045</v>
      </c>
      <c r="AQ414" s="9">
        <v>-3.2357397715205849</v>
      </c>
      <c r="AR414" s="9">
        <v>-1.1522455151492084</v>
      </c>
      <c r="AS414" s="9">
        <v>-3.1518611541882513</v>
      </c>
      <c r="AT414" s="9">
        <v>-1.9234302187498664</v>
      </c>
      <c r="AU414" s="9">
        <v>-1.1846118291095609</v>
      </c>
      <c r="AV414" s="9">
        <v>-1.28190007805008</v>
      </c>
      <c r="AW414" s="9">
        <v>0.50618965780484526</v>
      </c>
      <c r="AX414" s="9">
        <v>3.2236450988008425</v>
      </c>
      <c r="AY414" s="9">
        <v>4.4446226169861047</v>
      </c>
      <c r="AZ414" s="9">
        <v>5.1569274659111652</v>
      </c>
      <c r="BA414" s="9" t="s">
        <v>0</v>
      </c>
      <c r="BB414" s="9" t="s">
        <v>0</v>
      </c>
      <c r="BC414" s="9" t="s">
        <v>0</v>
      </c>
      <c r="BD414" s="9" t="s">
        <v>0</v>
      </c>
      <c r="BE414" s="9" t="s">
        <v>0</v>
      </c>
      <c r="BF414" s="9" t="s">
        <v>0</v>
      </c>
      <c r="BG414" s="9"/>
      <c r="BH414" s="9"/>
    </row>
    <row r="415" spans="3:60" x14ac:dyDescent="0.2">
      <c r="C415" s="9" t="s">
        <v>442</v>
      </c>
      <c r="D415" s="9">
        <v>5521773.3194232918</v>
      </c>
      <c r="E415" s="9">
        <v>5728445.1044829069</v>
      </c>
      <c r="F415" s="9">
        <v>5981519.0394125925</v>
      </c>
      <c r="G415" s="9">
        <v>6330129.069092066</v>
      </c>
      <c r="H415" s="9">
        <v>6455174.3268967252</v>
      </c>
      <c r="I415" s="9">
        <v>6407935.8560348032</v>
      </c>
      <c r="J415" s="9">
        <v>6732640.6683227159</v>
      </c>
      <c r="K415" s="9">
        <v>6927948.6050455095</v>
      </c>
      <c r="L415" s="9">
        <v>7172076.094554726</v>
      </c>
      <c r="M415" s="9">
        <v>7448254.8104447033</v>
      </c>
      <c r="N415" s="9">
        <v>7545679.7156907683</v>
      </c>
      <c r="O415" s="9">
        <v>7581325.6014560759</v>
      </c>
      <c r="P415" s="9">
        <v>8313228.3182756435</v>
      </c>
      <c r="Q415" s="9">
        <v>8475673.3367133681</v>
      </c>
      <c r="R415" s="9">
        <v>8701201.0979479104</v>
      </c>
      <c r="S415" s="9">
        <v>8941624.4747699853</v>
      </c>
      <c r="T415" s="9">
        <v>9200302.2467234284</v>
      </c>
      <c r="U415" s="9">
        <v>9485670.5146012735</v>
      </c>
      <c r="V415" s="9">
        <v>9886082.0979325231</v>
      </c>
      <c r="W415" s="9">
        <v>10240737.914019626</v>
      </c>
      <c r="X415" s="9">
        <v>10566463.636604592</v>
      </c>
      <c r="Y415" s="9">
        <v>11072343.470389456</v>
      </c>
      <c r="Z415" s="9">
        <v>11221699.293530526</v>
      </c>
      <c r="AA415" s="9">
        <v>11235995.357324211</v>
      </c>
      <c r="AB415" s="9">
        <v>11515551.572561916</v>
      </c>
      <c r="AC415" s="9">
        <v>11818908.899619181</v>
      </c>
      <c r="AD415" s="9">
        <v>12052880.513481066</v>
      </c>
      <c r="AE415" s="9">
        <v>12427316.090382125</v>
      </c>
      <c r="AF415" s="9">
        <v>12776614.274343887</v>
      </c>
      <c r="AG415" s="9">
        <v>13657366.309994575</v>
      </c>
      <c r="AH415" s="9">
        <v>14197046.534942083</v>
      </c>
      <c r="AI415" s="9">
        <v>14467189.137459628</v>
      </c>
      <c r="AJ415" s="9">
        <v>14660112.787214277</v>
      </c>
      <c r="AK415" s="9">
        <v>14851834.969138077</v>
      </c>
      <c r="AL415" s="9">
        <v>15576966.377856845</v>
      </c>
      <c r="AM415" s="9">
        <v>15946905.408992549</v>
      </c>
      <c r="AN415" s="9">
        <v>16506638.303291863</v>
      </c>
      <c r="AO415" s="9">
        <v>17019921.2025568</v>
      </c>
      <c r="AP415" s="9">
        <v>17109677.37792952</v>
      </c>
      <c r="AQ415" s="9">
        <v>16462372.56497862</v>
      </c>
      <c r="AR415" s="9">
        <v>16821823.682029586</v>
      </c>
      <c r="AS415" s="9">
        <v>17172790.256054237</v>
      </c>
      <c r="AT415" s="9">
        <v>17167442.296292767</v>
      </c>
      <c r="AU415" s="9">
        <v>17294968.562314749</v>
      </c>
      <c r="AV415" s="9">
        <v>17627662.465761989</v>
      </c>
      <c r="AW415" s="9">
        <v>18002316.401140869</v>
      </c>
      <c r="AX415" s="9">
        <v>18354913.679917976</v>
      </c>
      <c r="AY415" s="9">
        <v>18862008.849959847</v>
      </c>
      <c r="AZ415" s="9">
        <v>19230435.757352151</v>
      </c>
      <c r="BA415" s="9">
        <v>19551681.275318328</v>
      </c>
      <c r="BB415" s="9">
        <v>19880795.874615137</v>
      </c>
      <c r="BC415" s="9">
        <v>20212310.517014239</v>
      </c>
      <c r="BD415" s="9">
        <v>20537578.587956775</v>
      </c>
      <c r="BE415" s="9">
        <v>20867926.735242058</v>
      </c>
      <c r="BF415" s="9">
        <v>21195663.148604311</v>
      </c>
      <c r="BG415" s="9"/>
      <c r="BH415" s="9"/>
    </row>
    <row r="416" spans="3:60" x14ac:dyDescent="0.2">
      <c r="C416" s="9" t="s">
        <v>443</v>
      </c>
      <c r="D416" s="9">
        <v>17023.497561584729</v>
      </c>
      <c r="E416" s="9">
        <v>17535.34577171391</v>
      </c>
      <c r="F416" s="9">
        <v>18169.768888648654</v>
      </c>
      <c r="G416" s="9">
        <v>19093.102529881813</v>
      </c>
      <c r="H416" s="9">
        <v>19348.63578533725</v>
      </c>
      <c r="I416" s="9">
        <v>19096.189212776102</v>
      </c>
      <c r="J416" s="9">
        <v>19971.50177324688</v>
      </c>
      <c r="K416" s="9">
        <v>20460.346309385361</v>
      </c>
      <c r="L416" s="9">
        <v>21081.938375825117</v>
      </c>
      <c r="M416" s="9">
        <v>21782.865250555464</v>
      </c>
      <c r="N416" s="9">
        <v>21946.844012286085</v>
      </c>
      <c r="O416" s="9">
        <v>21928.331383755987</v>
      </c>
      <c r="P416" s="9">
        <v>21573.828726185595</v>
      </c>
      <c r="Q416" s="9">
        <v>21901.309388823163</v>
      </c>
      <c r="R416" s="9">
        <v>22389.620077118441</v>
      </c>
      <c r="S416" s="9">
        <v>22903.304417516407</v>
      </c>
      <c r="T416" s="9">
        <v>23452.577755206985</v>
      </c>
      <c r="U416" s="9">
        <v>24074.030994031855</v>
      </c>
      <c r="V416" s="9">
        <v>24966.229776640066</v>
      </c>
      <c r="W416" s="9">
        <v>25711.9583344969</v>
      </c>
      <c r="X416" s="9">
        <v>26369.026896915024</v>
      </c>
      <c r="Y416" s="9">
        <v>27465.291275204479</v>
      </c>
      <c r="Z416" s="9">
        <v>27670.475287829897</v>
      </c>
      <c r="AA416" s="9">
        <v>27550.640113160294</v>
      </c>
      <c r="AB416" s="9">
        <v>28102.061341096083</v>
      </c>
      <c r="AC416" s="9">
        <v>28712.22938541132</v>
      </c>
      <c r="AD416" s="9">
        <v>29150.610587107203</v>
      </c>
      <c r="AE416" s="9">
        <v>29927.914286471325</v>
      </c>
      <c r="AF416" s="9">
        <v>30646.599848850849</v>
      </c>
      <c r="AG416" s="9">
        <v>28579.63938103637</v>
      </c>
      <c r="AH416" s="9">
        <v>29584.54122367009</v>
      </c>
      <c r="AI416" s="9">
        <v>30014.774087678521</v>
      </c>
      <c r="AJ416" s="9">
        <v>30249.324705876701</v>
      </c>
      <c r="AK416" s="9">
        <v>30468.944085819458</v>
      </c>
      <c r="AL416" s="9">
        <v>29178.360719979552</v>
      </c>
      <c r="AM416" s="9">
        <v>29718.046124608085</v>
      </c>
      <c r="AN416" s="9">
        <v>30622.834980916952</v>
      </c>
      <c r="AO416" s="9">
        <v>31421.441308307058</v>
      </c>
      <c r="AP416" s="9">
        <v>31431.89248047159</v>
      </c>
      <c r="AQ416" s="9">
        <v>29721.720602016092</v>
      </c>
      <c r="AR416" s="9">
        <v>30258.087720741052</v>
      </c>
      <c r="AS416" s="9">
        <v>30781.31618155312</v>
      </c>
      <c r="AT416" s="9">
        <v>30659.648453767197</v>
      </c>
      <c r="AU416" s="9">
        <v>30788.160508428358</v>
      </c>
      <c r="AV416" s="9">
        <v>31275.606758754126</v>
      </c>
      <c r="AW416" s="9">
        <v>31823.412546418633</v>
      </c>
      <c r="AX416" s="9">
        <v>32325.465112431928</v>
      </c>
      <c r="AY416" s="9">
        <v>33081.520357210247</v>
      </c>
      <c r="AZ416" s="9">
        <v>33590.333933924776</v>
      </c>
      <c r="BA416" s="9">
        <v>34028.665234281783</v>
      </c>
      <c r="BB416" s="9">
        <v>34495.385134867392</v>
      </c>
      <c r="BC416" s="9">
        <v>34964.479946314445</v>
      </c>
      <c r="BD416" s="9">
        <v>35423.047535387253</v>
      </c>
      <c r="BE416" s="9">
        <v>35889.099885489362</v>
      </c>
      <c r="BF416" s="9">
        <v>36367.880193091936</v>
      </c>
      <c r="BG416" s="9"/>
      <c r="BH416" s="9"/>
    </row>
    <row r="417" spans="3:60" x14ac:dyDescent="0.2">
      <c r="C417" s="9" t="s">
        <v>444</v>
      </c>
      <c r="D417" s="9">
        <v>667.34067680984685</v>
      </c>
      <c r="E417" s="9">
        <v>688.12113622595587</v>
      </c>
      <c r="F417" s="9">
        <v>703.4641000581712</v>
      </c>
      <c r="G417" s="9">
        <v>704.83047787935868</v>
      </c>
      <c r="H417" s="9">
        <v>710.9733131305569</v>
      </c>
      <c r="I417" s="9">
        <v>725.49580300309356</v>
      </c>
      <c r="J417" s="9">
        <v>726.61920980292325</v>
      </c>
      <c r="K417" s="9">
        <v>739.37163019067032</v>
      </c>
      <c r="L417" s="9">
        <v>740.46802103300763</v>
      </c>
      <c r="M417" s="9">
        <v>752.95603692819941</v>
      </c>
      <c r="N417" s="9">
        <v>768.03860921022977</v>
      </c>
      <c r="O417" s="9">
        <v>787.48226740127325</v>
      </c>
      <c r="P417" s="9">
        <v>761.66773574830847</v>
      </c>
      <c r="Q417" s="9">
        <v>764.86622983682707</v>
      </c>
      <c r="R417" s="9">
        <v>772.83032196328429</v>
      </c>
      <c r="S417" s="9">
        <v>779.08570542988605</v>
      </c>
      <c r="T417" s="9">
        <v>771.65782853817382</v>
      </c>
      <c r="U417" s="9">
        <v>785.91888243311837</v>
      </c>
      <c r="V417" s="9">
        <v>776.67179301694296</v>
      </c>
      <c r="W417" s="9">
        <v>778.93808341498436</v>
      </c>
      <c r="X417" s="9">
        <v>775.40644155279097</v>
      </c>
      <c r="Y417" s="9">
        <v>757.82523301596802</v>
      </c>
      <c r="Z417" s="9">
        <v>724.78612485147346</v>
      </c>
      <c r="AA417" s="9">
        <v>703.62927704430444</v>
      </c>
      <c r="AB417" s="9">
        <v>681.40594582970323</v>
      </c>
      <c r="AC417" s="9">
        <v>645.21524311629287</v>
      </c>
      <c r="AD417" s="9">
        <v>643.25122196513576</v>
      </c>
      <c r="AE417" s="9">
        <v>634.63271748596742</v>
      </c>
      <c r="AF417" s="9">
        <v>638.69872896236393</v>
      </c>
      <c r="AG417" s="9">
        <v>587.99853447366434</v>
      </c>
      <c r="AH417" s="9">
        <v>594.7141661700083</v>
      </c>
      <c r="AI417" s="9">
        <v>589.44153323916612</v>
      </c>
      <c r="AJ417" s="9">
        <v>585.00292074780737</v>
      </c>
      <c r="AK417" s="9">
        <v>579.6248265840743</v>
      </c>
      <c r="AL417" s="9">
        <v>537.24485552112515</v>
      </c>
      <c r="AM417" s="9">
        <v>534.6061372314033</v>
      </c>
      <c r="AN417" s="9">
        <v>532.03269702960108</v>
      </c>
      <c r="AO417" s="9">
        <v>516.1341527343078</v>
      </c>
      <c r="AP417" s="9">
        <v>526.84565745390375</v>
      </c>
      <c r="AQ417" s="9">
        <v>501.0155403993607</v>
      </c>
      <c r="AR417" s="9">
        <v>493.40652070076942</v>
      </c>
      <c r="AS417" s="9">
        <v>476.18321538249336</v>
      </c>
      <c r="AT417" s="9">
        <v>465.32309226536881</v>
      </c>
      <c r="AU417" s="9">
        <v>458.33347428207588</v>
      </c>
      <c r="AV417" s="9">
        <v>450.94691216888089</v>
      </c>
      <c r="AW417" s="9">
        <v>451.57050396167733</v>
      </c>
      <c r="AX417" s="9">
        <v>464.38569712799733</v>
      </c>
      <c r="AY417" s="9">
        <v>483.02543529364584</v>
      </c>
      <c r="AZ417" s="9">
        <v>505.86609034923765</v>
      </c>
      <c r="BA417" s="9" t="s">
        <v>0</v>
      </c>
      <c r="BB417" s="9" t="s">
        <v>0</v>
      </c>
      <c r="BC417" s="9" t="s">
        <v>0</v>
      </c>
      <c r="BD417" s="9" t="s">
        <v>0</v>
      </c>
      <c r="BE417" s="9" t="s">
        <v>0</v>
      </c>
      <c r="BF417" s="9" t="s">
        <v>0</v>
      </c>
      <c r="BG417" s="9"/>
      <c r="BH417" s="9"/>
    </row>
    <row r="418" spans="3:60" x14ac:dyDescent="0.2">
      <c r="C418" s="9" t="s">
        <v>445</v>
      </c>
      <c r="D418" s="9">
        <v>3264218</v>
      </c>
      <c r="E418" s="9">
        <v>3290312</v>
      </c>
      <c r="F418" s="9">
        <v>3261960</v>
      </c>
      <c r="G418" s="9">
        <v>3290569</v>
      </c>
      <c r="H418" s="9">
        <v>3285291</v>
      </c>
      <c r="I418" s="9">
        <v>3039138</v>
      </c>
      <c r="J418" s="9">
        <v>3098096</v>
      </c>
      <c r="K418" s="9">
        <v>3198153</v>
      </c>
      <c r="L418" s="9">
        <v>3131818</v>
      </c>
      <c r="M418" s="9">
        <v>3111851</v>
      </c>
      <c r="N418" s="9">
        <v>3145704</v>
      </c>
      <c r="O418" s="9">
        <v>3191966</v>
      </c>
      <c r="P418" s="9">
        <v>3594400</v>
      </c>
      <c r="Q418" s="9">
        <v>3610661</v>
      </c>
      <c r="R418" s="9">
        <v>3608528</v>
      </c>
      <c r="S418" s="9">
        <v>3600426</v>
      </c>
      <c r="T418" s="9">
        <v>3642653</v>
      </c>
      <c r="U418" s="9">
        <v>3664351</v>
      </c>
      <c r="V418" s="9">
        <v>3622147</v>
      </c>
      <c r="W418" s="9">
        <v>3530399</v>
      </c>
      <c r="X418" s="9">
        <v>3471501</v>
      </c>
      <c r="Y418" s="9">
        <v>3387990</v>
      </c>
      <c r="Z418" s="9">
        <v>3151635</v>
      </c>
      <c r="AA418" s="9">
        <v>3011867</v>
      </c>
      <c r="AB418" s="9">
        <v>3101727</v>
      </c>
      <c r="AC418" s="9">
        <v>3005255</v>
      </c>
      <c r="AD418" s="9">
        <v>2974531</v>
      </c>
      <c r="AE418" s="9">
        <v>2910299</v>
      </c>
      <c r="AF418" s="9">
        <v>2808510</v>
      </c>
      <c r="AG418" s="9">
        <v>3028005</v>
      </c>
      <c r="AH418" s="9">
        <v>2957467</v>
      </c>
      <c r="AI418" s="9">
        <v>2907267.4</v>
      </c>
      <c r="AJ418" s="9">
        <v>2836685</v>
      </c>
      <c r="AK418" s="9">
        <v>2353801</v>
      </c>
      <c r="AL418" s="9">
        <v>2439480</v>
      </c>
      <c r="AM418" s="9">
        <v>2399644</v>
      </c>
      <c r="AN418" s="9">
        <v>2397607.4699999997</v>
      </c>
      <c r="AO418" s="9">
        <v>2257081.3899999997</v>
      </c>
      <c r="AP418" s="9">
        <v>2210536.0499999998</v>
      </c>
      <c r="AQ418" s="9">
        <v>2111598.0499999998</v>
      </c>
      <c r="AR418" s="9">
        <v>2083501.43</v>
      </c>
      <c r="AS418" s="9">
        <v>2004168.0167307693</v>
      </c>
      <c r="AT418" s="9">
        <v>1955703</v>
      </c>
      <c r="AU418" s="9">
        <v>1862025.666448683</v>
      </c>
      <c r="AV418" s="9">
        <v>1824860.9543573004</v>
      </c>
      <c r="AW418" s="9">
        <v>1740369.26</v>
      </c>
      <c r="AX418" s="9">
        <v>1717800.63</v>
      </c>
      <c r="AY418" s="9">
        <v>1773782.9440147073</v>
      </c>
      <c r="AZ418" s="9">
        <v>1790735.151450183</v>
      </c>
      <c r="BA418" s="9" t="s">
        <v>0</v>
      </c>
      <c r="BB418" s="9" t="s">
        <v>0</v>
      </c>
      <c r="BC418" s="9" t="s">
        <v>0</v>
      </c>
      <c r="BD418" s="9" t="s">
        <v>0</v>
      </c>
      <c r="BE418" s="9" t="s">
        <v>0</v>
      </c>
      <c r="BF418" s="9" t="s">
        <v>0</v>
      </c>
      <c r="BG418" s="9"/>
      <c r="BH418" s="9"/>
    </row>
    <row r="419" spans="3:60" x14ac:dyDescent="0.2">
      <c r="C419" s="9" t="s">
        <v>466</v>
      </c>
      <c r="D419" s="9" t="s">
        <v>0</v>
      </c>
      <c r="E419" s="9" t="s">
        <v>0</v>
      </c>
      <c r="F419" s="9" t="s">
        <v>0</v>
      </c>
      <c r="G419" s="9" t="s">
        <v>0</v>
      </c>
      <c r="H419" s="9" t="s">
        <v>0</v>
      </c>
      <c r="I419" s="9" t="s">
        <v>0</v>
      </c>
      <c r="J419" s="9" t="s">
        <v>0</v>
      </c>
      <c r="K419" s="9" t="s">
        <v>0</v>
      </c>
      <c r="L419" s="9" t="s">
        <v>0</v>
      </c>
      <c r="M419" s="9" t="s">
        <v>0</v>
      </c>
      <c r="N419" s="9">
        <v>20.222115090233633</v>
      </c>
      <c r="O419" s="9">
        <v>21.267204274664163</v>
      </c>
      <c r="P419" s="9" t="s">
        <v>0</v>
      </c>
      <c r="Q419" s="9" t="s">
        <v>0</v>
      </c>
      <c r="R419" s="9" t="s">
        <v>0</v>
      </c>
      <c r="S419" s="9" t="s">
        <v>0</v>
      </c>
      <c r="T419" s="9" t="s">
        <v>0</v>
      </c>
      <c r="U419" s="9">
        <v>22.599415025265177</v>
      </c>
      <c r="V419" s="9">
        <v>22.82028345131458</v>
      </c>
      <c r="W419" s="9">
        <v>21.688014207471237</v>
      </c>
      <c r="X419" s="9">
        <v>19.990020661124419</v>
      </c>
      <c r="Y419" s="9">
        <v>19.669840995248482</v>
      </c>
      <c r="Z419" s="9">
        <v>18.481967346314399</v>
      </c>
      <c r="AA419" s="9">
        <v>19.848565605470615</v>
      </c>
      <c r="AB419" s="9">
        <v>19.696666310607213</v>
      </c>
      <c r="AC419" s="9">
        <v>18.354796738763977</v>
      </c>
      <c r="AD419" s="9">
        <v>18.557663620377376</v>
      </c>
      <c r="AE419" s="9">
        <v>17.670879678969833</v>
      </c>
      <c r="AF419" s="9">
        <v>17.326674693102287</v>
      </c>
      <c r="AG419" s="9">
        <v>17.457717675886286</v>
      </c>
      <c r="AH419" s="9">
        <v>17.851668056172041</v>
      </c>
      <c r="AI419" s="9">
        <v>17.23351800439189</v>
      </c>
      <c r="AJ419" s="9">
        <v>17.916659991899888</v>
      </c>
      <c r="AK419" s="9">
        <v>18.386349554788065</v>
      </c>
      <c r="AL419" s="9">
        <v>18.254796303653841</v>
      </c>
      <c r="AM419" s="9">
        <v>17.728097497254463</v>
      </c>
      <c r="AN419" s="9">
        <v>18.225851597949728</v>
      </c>
      <c r="AO419" s="9">
        <v>18.536877960471347</v>
      </c>
      <c r="AP419" s="9">
        <v>19.157119074726989</v>
      </c>
      <c r="AQ419" s="9">
        <v>19.77833043700408</v>
      </c>
      <c r="AR419" s="9">
        <v>20.456864432224986</v>
      </c>
      <c r="AS419" s="9">
        <v>18.430549383117473</v>
      </c>
      <c r="AT419" s="9">
        <v>18.626066658358329</v>
      </c>
      <c r="AU419" s="9">
        <v>18.492135675471886</v>
      </c>
      <c r="AV419" s="9">
        <v>17.921272283871534</v>
      </c>
      <c r="AW419" s="9">
        <v>18.467588177154155</v>
      </c>
      <c r="AX419" s="9">
        <v>18.521296394183992</v>
      </c>
      <c r="AY419" s="9">
        <v>20.456371760510457</v>
      </c>
      <c r="AZ419" s="9">
        <v>21.945201485590982</v>
      </c>
      <c r="BA419" s="9" t="s">
        <v>0</v>
      </c>
      <c r="BB419" s="9" t="s">
        <v>0</v>
      </c>
      <c r="BC419" s="9" t="s">
        <v>0</v>
      </c>
      <c r="BD419" s="9" t="s">
        <v>0</v>
      </c>
      <c r="BE419" s="9" t="s">
        <v>0</v>
      </c>
      <c r="BF419" s="9" t="s">
        <v>0</v>
      </c>
      <c r="BG419" s="9"/>
      <c r="BH419" s="9"/>
    </row>
    <row r="420" spans="3:60" x14ac:dyDescent="0.2">
      <c r="C420" s="9" t="s">
        <v>446</v>
      </c>
      <c r="D420" s="9">
        <v>81753.870874138549</v>
      </c>
      <c r="E420" s="9">
        <v>79648.592548945817</v>
      </c>
      <c r="F420" s="9">
        <v>80179.513723192547</v>
      </c>
      <c r="G420" s="9">
        <v>78323.297016238706</v>
      </c>
      <c r="H420" s="9">
        <v>83590.223214011843</v>
      </c>
      <c r="I420" s="9">
        <v>91703.511738566202</v>
      </c>
      <c r="J420" s="9">
        <v>94900.402811302003</v>
      </c>
      <c r="K420" s="9">
        <v>102015.12703935304</v>
      </c>
      <c r="L420" s="9">
        <v>110574.30178490024</v>
      </c>
      <c r="M420" s="9">
        <v>122656.10453889691</v>
      </c>
      <c r="N420" s="9">
        <v>143140.88111732609</v>
      </c>
      <c r="O420" s="9">
        <v>168045.37788491213</v>
      </c>
      <c r="P420" s="9">
        <v>196295.07414912502</v>
      </c>
      <c r="Q420" s="9">
        <v>220778.51294201653</v>
      </c>
      <c r="R420" s="9">
        <v>238990.25313689606</v>
      </c>
      <c r="S420" s="9">
        <v>265731.20382576092</v>
      </c>
      <c r="T420" s="9">
        <v>289000.14213745954</v>
      </c>
      <c r="U420" s="9">
        <v>296991.60659582651</v>
      </c>
      <c r="V420" s="9">
        <v>303116.64508003573</v>
      </c>
      <c r="W420" s="9">
        <v>314941.75675675675</v>
      </c>
      <c r="X420" s="9">
        <v>317716.88035653066</v>
      </c>
      <c r="Y420" s="9">
        <v>291489.95758051844</v>
      </c>
      <c r="Z420" s="9">
        <v>315987.94299660792</v>
      </c>
      <c r="AA420" s="9">
        <v>307940.61987442832</v>
      </c>
      <c r="AB420" s="9">
        <v>297584.70298769773</v>
      </c>
      <c r="AC420" s="9">
        <v>287932.58117167006</v>
      </c>
      <c r="AD420" s="9">
        <v>279859.53758709203</v>
      </c>
      <c r="AE420" s="9">
        <v>284146.47580528673</v>
      </c>
      <c r="AF420" s="9">
        <v>281806.14290529152</v>
      </c>
      <c r="AG420" s="9">
        <v>289288.378070943</v>
      </c>
      <c r="AH420" s="9">
        <v>309988.76486431889</v>
      </c>
      <c r="AI420" s="9">
        <v>321260.22494834708</v>
      </c>
      <c r="AJ420" s="9">
        <v>365246.08157777356</v>
      </c>
      <c r="AK420" s="9">
        <v>425317.11890657339</v>
      </c>
      <c r="AL420" s="9">
        <v>476168.20599538815</v>
      </c>
      <c r="AM420" s="9">
        <v>516557.31003465917</v>
      </c>
      <c r="AN420" s="9">
        <v>570993.83815232723</v>
      </c>
      <c r="AO420" s="9">
        <v>604032.18936784286</v>
      </c>
      <c r="AP420" s="9">
        <v>749319.44517338334</v>
      </c>
      <c r="AQ420" s="9">
        <v>776561.28701096924</v>
      </c>
      <c r="AR420" s="9">
        <v>739113.0795961949</v>
      </c>
      <c r="AS420" s="9">
        <v>762783.64881783724</v>
      </c>
      <c r="AT420" s="9">
        <v>732941.18547938345</v>
      </c>
      <c r="AU420" s="9">
        <v>699077.43785995292</v>
      </c>
      <c r="AV420" s="9">
        <v>672092.14069386385</v>
      </c>
      <c r="AW420" s="9">
        <v>659937.82067953655</v>
      </c>
      <c r="AX420" s="9">
        <v>673770.10898755246</v>
      </c>
      <c r="AY420" s="9">
        <v>666212.84132964257</v>
      </c>
      <c r="AZ420" s="9">
        <v>705842.86118617794</v>
      </c>
      <c r="BA420" s="9">
        <v>756308.28173589869</v>
      </c>
      <c r="BB420" s="9">
        <v>804486.59307586169</v>
      </c>
      <c r="BC420" s="9">
        <v>817219.75613012409</v>
      </c>
      <c r="BD420" s="9">
        <v>839030.57955278642</v>
      </c>
      <c r="BE420" s="9">
        <v>855551.68505442294</v>
      </c>
      <c r="BF420" s="9">
        <v>839516.43847871397</v>
      </c>
      <c r="BG420" s="9"/>
      <c r="BH420" s="9"/>
    </row>
    <row r="421" spans="3:60" x14ac:dyDescent="0.2">
      <c r="C421" s="9" t="s">
        <v>447</v>
      </c>
      <c r="D421" s="9">
        <v>510773.6780174087</v>
      </c>
      <c r="E421" s="9">
        <v>469069.30130901397</v>
      </c>
      <c r="F421" s="9">
        <v>437170.76776927948</v>
      </c>
      <c r="G421" s="9">
        <v>401610.20266414154</v>
      </c>
      <c r="H421" s="9">
        <v>395368.37769062584</v>
      </c>
      <c r="I421" s="9">
        <v>390794.56297833723</v>
      </c>
      <c r="J421" s="9">
        <v>375719.97566220601</v>
      </c>
      <c r="K421" s="9">
        <v>375706.51205659047</v>
      </c>
      <c r="L421" s="9">
        <v>379035.89049842057</v>
      </c>
      <c r="M421" s="9">
        <v>390104.510086108</v>
      </c>
      <c r="N421" s="9">
        <v>404512.26211746625</v>
      </c>
      <c r="O421" s="9">
        <v>423896.72419788473</v>
      </c>
      <c r="P421" s="9">
        <v>449361.20591715915</v>
      </c>
      <c r="Q421" s="9">
        <v>480212.83761676174</v>
      </c>
      <c r="R421" s="9">
        <v>499735.2710094392</v>
      </c>
      <c r="S421" s="9">
        <v>534276.94937266991</v>
      </c>
      <c r="T421" s="9">
        <v>563641.54867735505</v>
      </c>
      <c r="U421" s="9">
        <v>562419.81126477791</v>
      </c>
      <c r="V421" s="9">
        <v>553679.93154693535</v>
      </c>
      <c r="W421" s="9">
        <v>551204.30871323904</v>
      </c>
      <c r="X421" s="9">
        <v>540850.97278813273</v>
      </c>
      <c r="Y421" s="9">
        <v>478356.38827759604</v>
      </c>
      <c r="Z421" s="9">
        <v>499898.68196139252</v>
      </c>
      <c r="AA421" s="9">
        <v>481760.28540914599</v>
      </c>
      <c r="AB421" s="9">
        <v>456910.16208322259</v>
      </c>
      <c r="AC421" s="9">
        <v>434638.55049567111</v>
      </c>
      <c r="AD421" s="9">
        <v>414050.43320226908</v>
      </c>
      <c r="AE421" s="9">
        <v>408925.35611664213</v>
      </c>
      <c r="AF421" s="9">
        <v>396903.50690663594</v>
      </c>
      <c r="AG421" s="9">
        <v>400259.45981351769</v>
      </c>
      <c r="AH421" s="9">
        <v>415923.3190905932</v>
      </c>
      <c r="AI421" s="9">
        <v>419375.81026151462</v>
      </c>
      <c r="AJ421" s="9">
        <v>463200.63043771614</v>
      </c>
      <c r="AK421" s="9">
        <v>526200.85004762642</v>
      </c>
      <c r="AL421" s="9">
        <v>569280.34223486448</v>
      </c>
      <c r="AM421" s="9">
        <v>591842.00043383765</v>
      </c>
      <c r="AN421" s="9">
        <v>630826.49577452661</v>
      </c>
      <c r="AO421" s="9">
        <v>648020.57624515868</v>
      </c>
      <c r="AP421" s="9">
        <v>777386.67655288219</v>
      </c>
      <c r="AQ421" s="9">
        <v>793831.24788491556</v>
      </c>
      <c r="AR421" s="9">
        <v>739113.0795961949</v>
      </c>
      <c r="AS421" s="9">
        <v>746463.36548848276</v>
      </c>
      <c r="AT421" s="9">
        <v>704966.85676679318</v>
      </c>
      <c r="AU421" s="9">
        <v>662096.96215238736</v>
      </c>
      <c r="AV421" s="9">
        <v>629384.30474278412</v>
      </c>
      <c r="AW421" s="9">
        <v>615554.27749788947</v>
      </c>
      <c r="AX421" s="9">
        <v>624255.03717683337</v>
      </c>
      <c r="AY421" s="9">
        <v>606708.41503808892</v>
      </c>
      <c r="AZ421" s="9">
        <v>629104.18776710576</v>
      </c>
      <c r="BA421" s="9">
        <v>661998.95508433622</v>
      </c>
      <c r="BB421" s="9">
        <v>690176.01700250315</v>
      </c>
      <c r="BC421" s="9">
        <v>686162.98177046527</v>
      </c>
      <c r="BD421" s="9">
        <v>689212.4952597291</v>
      </c>
      <c r="BE421" s="9">
        <v>687736.23447127326</v>
      </c>
      <c r="BF421" s="9" t="s">
        <v>0</v>
      </c>
      <c r="BG421" s="9"/>
      <c r="BH421" s="9"/>
    </row>
    <row r="422" spans="3:60" x14ac:dyDescent="0.2">
      <c r="C422" s="9" t="s">
        <v>449</v>
      </c>
      <c r="D422" s="9">
        <v>9.6577774075455309</v>
      </c>
      <c r="E422" s="9">
        <v>8.5811125677266347</v>
      </c>
      <c r="F422" s="9">
        <v>7.5964353687462358</v>
      </c>
      <c r="G422" s="9">
        <v>6.5979751240493174</v>
      </c>
      <c r="H422" s="9">
        <v>6.5053678029786868</v>
      </c>
      <c r="I422" s="9">
        <v>6.4324680999861439</v>
      </c>
      <c r="J422" s="9">
        <v>5.865315955521778</v>
      </c>
      <c r="K422" s="9">
        <v>5.6129493823787797</v>
      </c>
      <c r="L422" s="9">
        <v>5.375392338287682</v>
      </c>
      <c r="M422" s="9">
        <v>5.3599729114584962</v>
      </c>
      <c r="N422" s="9">
        <v>5.5582019803237142</v>
      </c>
      <c r="O422" s="9">
        <v>5.6748064432729315</v>
      </c>
      <c r="P422" s="9">
        <v>6.135616215227369</v>
      </c>
      <c r="Q422" s="9">
        <v>6.2822256575471043</v>
      </c>
      <c r="R422" s="9">
        <v>6.1042864395634941</v>
      </c>
      <c r="S422" s="9">
        <v>6.2614608457114196</v>
      </c>
      <c r="T422" s="9">
        <v>6.392918634169126</v>
      </c>
      <c r="U422" s="9">
        <v>6.1618363902257434</v>
      </c>
      <c r="V422" s="9">
        <v>5.821394817739618</v>
      </c>
      <c r="W422" s="9">
        <v>5.5976387730265103</v>
      </c>
      <c r="X422" s="9">
        <v>5.4002656314150501</v>
      </c>
      <c r="Y422" s="9">
        <v>4.7912462089713088</v>
      </c>
      <c r="Z422" s="9">
        <v>4.8489368594608226</v>
      </c>
      <c r="AA422" s="9">
        <v>4.5482225581602949</v>
      </c>
      <c r="AB422" s="9">
        <v>4.1447621503298446</v>
      </c>
      <c r="AC422" s="9">
        <v>3.8396865024144731</v>
      </c>
      <c r="AD422" s="9">
        <v>3.531999569650436</v>
      </c>
      <c r="AE422" s="9">
        <v>3.3402660831476911</v>
      </c>
      <c r="AF422" s="9">
        <v>3.1047093013080835</v>
      </c>
      <c r="AG422" s="9">
        <v>2.9877812908219106</v>
      </c>
      <c r="AH422" s="9">
        <v>2.9787628946804698</v>
      </c>
      <c r="AI422" s="9">
        <v>2.971614707543774</v>
      </c>
      <c r="AJ422" s="9">
        <v>3.2220731037940813</v>
      </c>
      <c r="AK422" s="9">
        <v>3.5620842032859912</v>
      </c>
      <c r="AL422" s="9">
        <v>3.7151428958903914</v>
      </c>
      <c r="AM422" s="9">
        <v>3.7323768393376615</v>
      </c>
      <c r="AN422" s="9">
        <v>3.8686403216126348</v>
      </c>
      <c r="AO422" s="9">
        <v>3.9002125811315156</v>
      </c>
      <c r="AP422" s="9">
        <v>4.6801010418543152</v>
      </c>
      <c r="AQ422" s="9">
        <v>4.9055093583587261</v>
      </c>
      <c r="AR422" s="9">
        <v>4.4510251798217562</v>
      </c>
      <c r="AS422" s="9">
        <v>4.419914118177628</v>
      </c>
      <c r="AT422" s="9">
        <v>4.0843563767415318</v>
      </c>
      <c r="AU422" s="9">
        <v>3.7643030036796454</v>
      </c>
      <c r="AV422" s="9">
        <v>3.4913210098635341</v>
      </c>
      <c r="AW422" s="9">
        <v>3.3250008781777285</v>
      </c>
      <c r="AX422" s="9">
        <v>3.3204555388784245</v>
      </c>
      <c r="AY422" s="9">
        <v>3.1546382651705254</v>
      </c>
      <c r="AZ422" s="9">
        <v>3.1814196215260258</v>
      </c>
      <c r="BA422" s="9">
        <v>3.2609185109265479</v>
      </c>
      <c r="BB422" s="9">
        <v>3.3296060348227932</v>
      </c>
      <c r="BC422" s="9">
        <v>3.2539123842227564</v>
      </c>
      <c r="BD422" s="9">
        <v>3.2200971556548708</v>
      </c>
      <c r="BE422" s="9">
        <v>3.1689381332540685</v>
      </c>
      <c r="BF422" s="9" t="s">
        <v>0</v>
      </c>
      <c r="BG422" s="9"/>
      <c r="BH422" s="9"/>
    </row>
    <row r="423" spans="3:60" x14ac:dyDescent="0.2">
      <c r="C423" s="9" t="s">
        <v>448</v>
      </c>
      <c r="D423" s="9">
        <v>-7.6812677000000003</v>
      </c>
      <c r="E423" s="9">
        <v>-8.164942420344012</v>
      </c>
      <c r="F423" s="9">
        <v>-6.8003882263700577</v>
      </c>
      <c r="G423" s="9">
        <v>-8.13425044098679</v>
      </c>
      <c r="H423" s="9">
        <v>-1.5541998017255532</v>
      </c>
      <c r="I423" s="9">
        <v>-1.1568488959599055</v>
      </c>
      <c r="J423" s="9">
        <v>-3.8574199193674108</v>
      </c>
      <c r="K423" s="9">
        <v>-3.583414906760396E-3</v>
      </c>
      <c r="L423" s="9">
        <v>0.88616468839077811</v>
      </c>
      <c r="M423" s="9">
        <v>2.9202035651907599</v>
      </c>
      <c r="N423" s="9">
        <v>3.6933056806182529</v>
      </c>
      <c r="O423" s="9">
        <v>4.792057966042429</v>
      </c>
      <c r="P423" s="9">
        <v>6.0072372032266452</v>
      </c>
      <c r="Q423" s="9">
        <v>6.8656642570275928</v>
      </c>
      <c r="R423" s="9">
        <v>4.0653709904060253</v>
      </c>
      <c r="S423" s="9">
        <v>6.9119952837145782</v>
      </c>
      <c r="T423" s="9">
        <v>5.4961381618960026</v>
      </c>
      <c r="U423" s="9">
        <v>-0.21675786950838827</v>
      </c>
      <c r="V423" s="9">
        <v>-1.5539779258821218</v>
      </c>
      <c r="W423" s="9">
        <v>-0.44712164784077579</v>
      </c>
      <c r="X423" s="9">
        <v>-1.8783118639394747</v>
      </c>
      <c r="Y423" s="9">
        <v>-11.554862181049952</v>
      </c>
      <c r="Z423" s="9">
        <v>4.5033983472789307</v>
      </c>
      <c r="AA423" s="9">
        <v>-3.6284145581418792</v>
      </c>
      <c r="AB423" s="9">
        <v>-5.1581925863438238</v>
      </c>
      <c r="AC423" s="9">
        <v>-4.8743962020907912</v>
      </c>
      <c r="AD423" s="9">
        <v>-4.7368364517880179</v>
      </c>
      <c r="AE423" s="9">
        <v>-1.2377905382176646</v>
      </c>
      <c r="AF423" s="9">
        <v>-2.9398639703274054</v>
      </c>
      <c r="AG423" s="9">
        <v>0.84553369987512284</v>
      </c>
      <c r="AH423" s="9">
        <v>3.9134263770738587</v>
      </c>
      <c r="AI423" s="9">
        <v>0.83007876992091667</v>
      </c>
      <c r="AJ423" s="9">
        <v>10.450011446505037</v>
      </c>
      <c r="AK423" s="9">
        <v>13.601065169185155</v>
      </c>
      <c r="AL423" s="9">
        <v>8.1868914091147715</v>
      </c>
      <c r="AM423" s="9">
        <v>3.9631894033792303</v>
      </c>
      <c r="AN423" s="9">
        <v>6.5869768134252382</v>
      </c>
      <c r="AO423" s="9">
        <v>2.7256433561055893</v>
      </c>
      <c r="AP423" s="9">
        <v>19.963270465470817</v>
      </c>
      <c r="AQ423" s="9">
        <v>2.1153657282824145</v>
      </c>
      <c r="AR423" s="9">
        <v>-6.8929219446213219</v>
      </c>
      <c r="AS423" s="9">
        <v>0.99447379503871947</v>
      </c>
      <c r="AT423" s="9">
        <v>-5.5590817500513756</v>
      </c>
      <c r="AU423" s="9">
        <v>-6.0811219992697341</v>
      </c>
      <c r="AV423" s="9">
        <v>-4.9407653681507346</v>
      </c>
      <c r="AW423" s="9">
        <v>-2.1973899159348553</v>
      </c>
      <c r="AX423" s="9">
        <v>1.4134837490384911</v>
      </c>
      <c r="AY423" s="9">
        <v>-2.8108098603574438</v>
      </c>
      <c r="AZ423" s="9">
        <v>3.691356864995976</v>
      </c>
      <c r="BA423" s="9">
        <v>5.2288266326734556</v>
      </c>
      <c r="BB423" s="9">
        <v>4.2563604824085166</v>
      </c>
      <c r="BC423" s="9">
        <v>-0.5814509825286085</v>
      </c>
      <c r="BD423" s="9">
        <v>0.4444299051801659</v>
      </c>
      <c r="BE423" s="9">
        <v>-0.21419530240808227</v>
      </c>
      <c r="BF423" s="9" t="s">
        <v>0</v>
      </c>
      <c r="BG423" s="9"/>
      <c r="BH423" s="9"/>
    </row>
    <row r="424" spans="3:60" x14ac:dyDescent="0.2">
      <c r="C424" s="9" t="s">
        <v>450</v>
      </c>
      <c r="D424" s="9">
        <v>5288729.0363344466</v>
      </c>
      <c r="E424" s="9">
        <v>5466299.3592832321</v>
      </c>
      <c r="F424" s="9">
        <v>5754946.1892075958</v>
      </c>
      <c r="G424" s="9">
        <v>6086870.5188094862</v>
      </c>
      <c r="H424" s="9">
        <v>6077571.4712025048</v>
      </c>
      <c r="I424" s="9">
        <v>6075343.9722332871</v>
      </c>
      <c r="J424" s="9">
        <v>6405792.6036958396</v>
      </c>
      <c r="K424" s="9">
        <v>6693566.7233358389</v>
      </c>
      <c r="L424" s="9">
        <v>7051315.8230076563</v>
      </c>
      <c r="M424" s="9">
        <v>7278106.0003521005</v>
      </c>
      <c r="N424" s="9">
        <v>7277753.9130362291</v>
      </c>
      <c r="O424" s="9">
        <v>7469800.5726765068</v>
      </c>
      <c r="P424" s="9">
        <v>7323815.4107803348</v>
      </c>
      <c r="Q424" s="9">
        <v>7643992.1740133883</v>
      </c>
      <c r="R424" s="9">
        <v>8186628.7887560921</v>
      </c>
      <c r="S424" s="9">
        <v>8532784.3220261484</v>
      </c>
      <c r="T424" s="9">
        <v>8816654.503700098</v>
      </c>
      <c r="U424" s="9">
        <v>9127470.7026775386</v>
      </c>
      <c r="V424" s="9">
        <v>9511121.4559730384</v>
      </c>
      <c r="W424" s="9">
        <v>9847086.0851068459</v>
      </c>
      <c r="X424" s="9">
        <v>10015266.09435343</v>
      </c>
      <c r="Y424" s="9">
        <v>9983965.9122902844</v>
      </c>
      <c r="Z424" s="9">
        <v>10309449.19371416</v>
      </c>
      <c r="AA424" s="9">
        <v>10592275.977014031</v>
      </c>
      <c r="AB424" s="9">
        <v>11023796.915508438</v>
      </c>
      <c r="AC424" s="9">
        <v>11319636.387563452</v>
      </c>
      <c r="AD424" s="9">
        <v>11722833.625465246</v>
      </c>
      <c r="AE424" s="9">
        <v>12242298.844985798</v>
      </c>
      <c r="AF424" s="9">
        <v>12783918.505330324</v>
      </c>
      <c r="AG424" s="9">
        <v>13396544.822175056</v>
      </c>
      <c r="AH424" s="9">
        <v>13962954.884168753</v>
      </c>
      <c r="AI424" s="9">
        <v>14112724.950407688</v>
      </c>
      <c r="AJ424" s="9">
        <v>14375857.266934276</v>
      </c>
      <c r="AK424" s="9">
        <v>14772274.320809452</v>
      </c>
      <c r="AL424" s="9">
        <v>15323242.152127977</v>
      </c>
      <c r="AM424" s="9">
        <v>15856973.341921832</v>
      </c>
      <c r="AN424" s="9">
        <v>16306155.220746079</v>
      </c>
      <c r="AO424" s="9">
        <v>16615006.560928464</v>
      </c>
      <c r="AP424" s="9">
        <v>16610467.799748011</v>
      </c>
      <c r="AQ424" s="9">
        <v>16182442.839136971</v>
      </c>
      <c r="AR424" s="9">
        <v>16605457.164045816</v>
      </c>
      <c r="AS424" s="9">
        <v>16888639.587328825</v>
      </c>
      <c r="AT424" s="9">
        <v>17260170.066971734</v>
      </c>
      <c r="AU424" s="9">
        <v>17588832.819918606</v>
      </c>
      <c r="AV424" s="9">
        <v>18027110.740166083</v>
      </c>
      <c r="AW424" s="9">
        <v>18512905.711930063</v>
      </c>
      <c r="AX424" s="9">
        <v>18800282.969236586</v>
      </c>
      <c r="AY424" s="9">
        <v>19232265.763608653</v>
      </c>
      <c r="AZ424" s="9">
        <v>19774322.86864895</v>
      </c>
      <c r="BA424" s="9">
        <v>20300996.570939694</v>
      </c>
      <c r="BB424" s="9">
        <v>20728458.85622127</v>
      </c>
      <c r="BC424" s="9">
        <v>21087321.991134837</v>
      </c>
      <c r="BD424" s="9">
        <v>21403468.96208987</v>
      </c>
      <c r="BE424" s="9">
        <v>21702419.092829108</v>
      </c>
      <c r="BF424" s="9">
        <v>21964572.451638978</v>
      </c>
      <c r="BG424" s="9"/>
      <c r="BH424" s="9"/>
    </row>
    <row r="425" spans="3:60" x14ac:dyDescent="0.2">
      <c r="C425" s="9" t="s">
        <v>451</v>
      </c>
      <c r="D425" s="9">
        <v>23322.079319216366</v>
      </c>
      <c r="E425" s="9">
        <v>23802.322614058139</v>
      </c>
      <c r="F425" s="9">
        <v>24790.579521022813</v>
      </c>
      <c r="G425" s="9">
        <v>25964.468474245965</v>
      </c>
      <c r="H425" s="9">
        <v>25675.615603941551</v>
      </c>
      <c r="I425" s="9">
        <v>25406.638335791242</v>
      </c>
      <c r="J425" s="9">
        <v>26521.088764179596</v>
      </c>
      <c r="K425" s="9">
        <v>27430.981824887756</v>
      </c>
      <c r="L425" s="9">
        <v>28595.04776397028</v>
      </c>
      <c r="M425" s="9">
        <v>29193.284260792767</v>
      </c>
      <c r="N425" s="9">
        <v>28852.306597847804</v>
      </c>
      <c r="O425" s="9">
        <v>29313.117335188756</v>
      </c>
      <c r="P425" s="9">
        <v>28460.24466735782</v>
      </c>
      <c r="Q425" s="9">
        <v>29433.994352238307</v>
      </c>
      <c r="R425" s="9">
        <v>31246.549183739698</v>
      </c>
      <c r="S425" s="9">
        <v>32278.589502132672</v>
      </c>
      <c r="T425" s="9">
        <v>33048.002745134945</v>
      </c>
      <c r="U425" s="9">
        <v>33894.62745231494</v>
      </c>
      <c r="V425" s="9">
        <v>34986.298872944768</v>
      </c>
      <c r="W425" s="9">
        <v>35851.418229427363</v>
      </c>
      <c r="X425" s="9">
        <v>36042.714344946056</v>
      </c>
      <c r="Y425" s="9">
        <v>35458.526814964192</v>
      </c>
      <c r="Z425" s="9">
        <v>36136.32179452425</v>
      </c>
      <c r="AA425" s="9">
        <v>36655.689500035478</v>
      </c>
      <c r="AB425" s="9">
        <v>37693.908206210523</v>
      </c>
      <c r="AC425" s="9">
        <v>38256.191455905602</v>
      </c>
      <c r="AD425" s="9">
        <v>39164.333924578219</v>
      </c>
      <c r="AE425" s="9">
        <v>40421.776595825788</v>
      </c>
      <c r="AF425" s="9">
        <v>41735.343346476679</v>
      </c>
      <c r="AG425" s="9">
        <v>43252.431809677357</v>
      </c>
      <c r="AH425" s="9">
        <v>44598.149141026122</v>
      </c>
      <c r="AI425" s="9">
        <v>44625.838680162007</v>
      </c>
      <c r="AJ425" s="9">
        <v>45021.149931551816</v>
      </c>
      <c r="AK425" s="9">
        <v>45838.529674263133</v>
      </c>
      <c r="AL425" s="9">
        <v>47119.440232626737</v>
      </c>
      <c r="AM425" s="9">
        <v>48309.765129152365</v>
      </c>
      <c r="AN425" s="9">
        <v>49205.554733246041</v>
      </c>
      <c r="AO425" s="9">
        <v>49658.710925673819</v>
      </c>
      <c r="AP425" s="9">
        <v>49174.126340036797</v>
      </c>
      <c r="AQ425" s="9">
        <v>47474.141695325059</v>
      </c>
      <c r="AR425" s="9">
        <v>48298.877652377625</v>
      </c>
      <c r="AS425" s="9">
        <v>48746.742919358723</v>
      </c>
      <c r="AT425" s="9">
        <v>49438.007152863676</v>
      </c>
      <c r="AU425" s="9">
        <v>50007.859402795475</v>
      </c>
      <c r="AV425" s="9">
        <v>50863.357917165216</v>
      </c>
      <c r="AW425" s="9">
        <v>51856.077953423825</v>
      </c>
      <c r="AX425" s="9">
        <v>52273.015518580905</v>
      </c>
      <c r="AY425" s="9">
        <v>53067.543090586594</v>
      </c>
      <c r="AZ425" s="9">
        <v>54167.689046846921</v>
      </c>
      <c r="BA425" s="9">
        <v>55207.817099224856</v>
      </c>
      <c r="BB425" s="9">
        <v>55963.703032175443</v>
      </c>
      <c r="BC425" s="9">
        <v>56558.225254300341</v>
      </c>
      <c r="BD425" s="9">
        <v>57029.331729350401</v>
      </c>
      <c r="BE425" s="9">
        <v>57446.944398137719</v>
      </c>
      <c r="BF425" s="9">
        <v>57722.592628997969</v>
      </c>
      <c r="BG425" s="9"/>
      <c r="BH425" s="9"/>
    </row>
    <row r="426" spans="3:60" x14ac:dyDescent="0.2">
      <c r="C426" s="9" t="s">
        <v>452</v>
      </c>
      <c r="D426" s="9">
        <v>2252.394507461127</v>
      </c>
      <c r="E426" s="9">
        <v>2042.5040972457821</v>
      </c>
      <c r="F426" s="9">
        <v>1883.2003508521382</v>
      </c>
      <c r="G426" s="9">
        <v>1713.1291710223761</v>
      </c>
      <c r="H426" s="9">
        <v>1670.2932307153853</v>
      </c>
      <c r="I426" s="9">
        <v>1634.2739062286221</v>
      </c>
      <c r="J426" s="9">
        <v>1555.5456508635193</v>
      </c>
      <c r="K426" s="9">
        <v>1539.6871249204723</v>
      </c>
      <c r="L426" s="9">
        <v>1537.0960066341618</v>
      </c>
      <c r="M426" s="9">
        <v>1564.752128343569</v>
      </c>
      <c r="N426" s="9">
        <v>1603.6694766906462</v>
      </c>
      <c r="O426" s="9">
        <v>1663.4626712614461</v>
      </c>
      <c r="P426" s="9">
        <v>1746.211386703789</v>
      </c>
      <c r="Q426" s="9">
        <v>1849.1099452372803</v>
      </c>
      <c r="R426" s="9">
        <v>1907.3788646545597</v>
      </c>
      <c r="S426" s="9">
        <v>2021.1112432239538</v>
      </c>
      <c r="T426" s="9">
        <v>2112.7319257144559</v>
      </c>
      <c r="U426" s="9">
        <v>2088.531488688187</v>
      </c>
      <c r="V426" s="9">
        <v>2036.690589508501</v>
      </c>
      <c r="W426" s="9">
        <v>2006.8328874903204</v>
      </c>
      <c r="X426" s="9">
        <v>1946.4023153992241</v>
      </c>
      <c r="Y426" s="9">
        <v>1698.905321779047</v>
      </c>
      <c r="Z426" s="9">
        <v>1752.2274271480608</v>
      </c>
      <c r="AA426" s="9">
        <v>1667.1823386898086</v>
      </c>
      <c r="AB426" s="9">
        <v>1562.3228403110886</v>
      </c>
      <c r="AC426" s="9">
        <v>1468.9178196702464</v>
      </c>
      <c r="AD426" s="9">
        <v>1383.2841056725624</v>
      </c>
      <c r="AE426" s="9">
        <v>1350.1948938361002</v>
      </c>
      <c r="AF426" s="9">
        <v>1295.7610868109259</v>
      </c>
      <c r="AG426" s="9">
        <v>1292.2880654350447</v>
      </c>
      <c r="AH426" s="9">
        <v>1328.4731183271429</v>
      </c>
      <c r="AI426" s="9">
        <v>1326.1079855844525</v>
      </c>
      <c r="AJ426" s="9">
        <v>1450.6143629633382</v>
      </c>
      <c r="AK426" s="9">
        <v>1632.8070245454885</v>
      </c>
      <c r="AL426" s="9">
        <v>1750.5545363857511</v>
      </c>
      <c r="AM426" s="9">
        <v>1803.1024848189047</v>
      </c>
      <c r="AN426" s="9">
        <v>1903.5859308835309</v>
      </c>
      <c r="AO426" s="9">
        <v>1936.7952911508607</v>
      </c>
      <c r="AP426" s="9">
        <v>2301.3987991628196</v>
      </c>
      <c r="AQ426" s="9">
        <v>2328.8484636646526</v>
      </c>
      <c r="AR426" s="9">
        <v>2149.7952058786309</v>
      </c>
      <c r="AS426" s="9">
        <v>2154.5641724444899</v>
      </c>
      <c r="AT426" s="9">
        <v>2019.224397681922</v>
      </c>
      <c r="AU426" s="9">
        <v>1882.4473535753241</v>
      </c>
      <c r="AV426" s="9">
        <v>1775.8031012840763</v>
      </c>
      <c r="AW426" s="9">
        <v>1724.2150473398699</v>
      </c>
      <c r="AX426" s="9">
        <v>1735.702239125498</v>
      </c>
      <c r="AY426" s="9">
        <v>1674.0890207215018</v>
      </c>
      <c r="AZ426" s="9">
        <v>1723.301487863592</v>
      </c>
      <c r="BA426" s="9">
        <v>1800.2819272670956</v>
      </c>
      <c r="BB426" s="9">
        <v>1863.37083346962</v>
      </c>
      <c r="BC426" s="9">
        <v>1840.3550958462815</v>
      </c>
      <c r="BD426" s="9">
        <v>1836.3998889057934</v>
      </c>
      <c r="BE426" s="9">
        <v>1820.4581274218481</v>
      </c>
      <c r="BF426" s="9" t="s">
        <v>0</v>
      </c>
      <c r="BG426" s="9"/>
      <c r="BH426" s="9"/>
    </row>
    <row r="427" spans="3:60" x14ac:dyDescent="0.2">
      <c r="C427" s="9" t="s">
        <v>453</v>
      </c>
      <c r="D427" s="9">
        <v>3384699</v>
      </c>
      <c r="E427" s="9">
        <v>2800927</v>
      </c>
      <c r="F427" s="9">
        <v>2593620</v>
      </c>
      <c r="G427" s="9">
        <v>2406787</v>
      </c>
      <c r="H427" s="9">
        <v>2287610</v>
      </c>
      <c r="I427" s="9">
        <v>2224219</v>
      </c>
      <c r="J427" s="9">
        <v>2176033</v>
      </c>
      <c r="K427" s="9">
        <v>2153443</v>
      </c>
      <c r="L427" s="9">
        <v>2138970</v>
      </c>
      <c r="M427" s="9">
        <v>2112315</v>
      </c>
      <c r="N427" s="9">
        <v>2131791</v>
      </c>
      <c r="O427" s="9">
        <v>2181601</v>
      </c>
      <c r="P427" s="9">
        <v>2250198</v>
      </c>
      <c r="Q427" s="9">
        <v>2282074</v>
      </c>
      <c r="R427" s="9">
        <v>2304047</v>
      </c>
      <c r="S427" s="9">
        <v>2327034</v>
      </c>
      <c r="T427" s="9">
        <v>2353686</v>
      </c>
      <c r="U427" s="9">
        <v>2364627</v>
      </c>
      <c r="V427" s="9">
        <v>2333589</v>
      </c>
      <c r="W427" s="9">
        <v>2328837</v>
      </c>
      <c r="X427" s="9">
        <v>2268054</v>
      </c>
      <c r="Y427" s="9">
        <v>2200722</v>
      </c>
      <c r="Z427" s="9">
        <v>2000578</v>
      </c>
      <c r="AA427" s="9">
        <v>1891411</v>
      </c>
      <c r="AB427" s="9">
        <v>1789610</v>
      </c>
      <c r="AC427" s="9">
        <v>1689699</v>
      </c>
      <c r="AD427" s="9">
        <v>1641039</v>
      </c>
      <c r="AE427" s="9">
        <v>1600278</v>
      </c>
      <c r="AF427" s="9">
        <v>1565300</v>
      </c>
      <c r="AG427" s="9">
        <v>1545610</v>
      </c>
      <c r="AH427" s="9">
        <v>1541814</v>
      </c>
      <c r="AI427" s="9">
        <v>1545833</v>
      </c>
      <c r="AJ427" s="9">
        <v>1567132</v>
      </c>
      <c r="AK427" s="9">
        <v>1484075</v>
      </c>
      <c r="AL427" s="9">
        <v>1475732</v>
      </c>
      <c r="AM427" s="9">
        <v>1439317</v>
      </c>
      <c r="AN427" s="9">
        <v>1442107</v>
      </c>
      <c r="AO427" s="9">
        <v>1395279</v>
      </c>
      <c r="AP427" s="9">
        <v>1460486</v>
      </c>
      <c r="AQ427" s="9">
        <v>1477800</v>
      </c>
      <c r="AR427" s="9">
        <v>1488254</v>
      </c>
      <c r="AS427" s="9">
        <v>1492859</v>
      </c>
      <c r="AT427" s="9">
        <v>1467275</v>
      </c>
      <c r="AU427" s="9">
        <v>1449867</v>
      </c>
      <c r="AV427" s="9">
        <v>1404082</v>
      </c>
      <c r="AW427" s="9">
        <v>1384431</v>
      </c>
      <c r="AX427" s="9">
        <v>1371951</v>
      </c>
      <c r="AY427" s="9">
        <v>1378556</v>
      </c>
      <c r="AZ427" s="9">
        <v>1393674</v>
      </c>
      <c r="BA427" s="9">
        <v>1409694</v>
      </c>
      <c r="BB427" s="9">
        <v>1417254</v>
      </c>
      <c r="BC427" s="9">
        <v>1424914</v>
      </c>
      <c r="BD427" s="9">
        <v>1432569</v>
      </c>
      <c r="BE427" s="9">
        <v>1440069</v>
      </c>
      <c r="BF427" s="9" t="s">
        <v>0</v>
      </c>
      <c r="BG427" s="9"/>
      <c r="BH427" s="9"/>
    </row>
    <row r="428" spans="3:60" x14ac:dyDescent="0.2">
      <c r="C428" s="9" t="s">
        <v>467</v>
      </c>
      <c r="D428" s="9">
        <v>25.205542355942828</v>
      </c>
      <c r="E428" s="9">
        <v>22.70552225982998</v>
      </c>
      <c r="F428" s="9">
        <v>20.651441604409648</v>
      </c>
      <c r="G428" s="9">
        <v>19.829237551640166</v>
      </c>
      <c r="H428" s="9">
        <v>17.366498425786443</v>
      </c>
      <c r="I428" s="9">
        <v>16.6645278796978</v>
      </c>
      <c r="J428" s="9">
        <v>16.09233403785451</v>
      </c>
      <c r="K428" s="9">
        <v>17.031270616864109</v>
      </c>
      <c r="L428" s="9">
        <v>17.248246349069621</v>
      </c>
      <c r="M428" s="9">
        <v>19.823922522326367</v>
      </c>
      <c r="N428" s="9">
        <v>19.35712804766807</v>
      </c>
      <c r="O428" s="9">
        <v>20.099942657472344</v>
      </c>
      <c r="P428" s="9">
        <v>21.208699512590623</v>
      </c>
      <c r="Q428" s="9">
        <v>23.433262386833796</v>
      </c>
      <c r="R428" s="9">
        <v>25.073353473785925</v>
      </c>
      <c r="S428" s="9">
        <v>25.460368538072746</v>
      </c>
      <c r="T428" s="9">
        <v>25.622635274651532</v>
      </c>
      <c r="U428" s="9">
        <v>26.353479622835184</v>
      </c>
      <c r="V428" s="9">
        <v>24.598682001517354</v>
      </c>
      <c r="W428" s="9">
        <v>25.014297055011951</v>
      </c>
      <c r="X428" s="9">
        <v>24.530770734964914</v>
      </c>
      <c r="Y428" s="9">
        <v>26.986529669916287</v>
      </c>
      <c r="Z428" s="9">
        <v>22.741050040266941</v>
      </c>
      <c r="AA428" s="9">
        <v>21.877594405494339</v>
      </c>
      <c r="AB428" s="9">
        <v>28.727294300911083</v>
      </c>
      <c r="AC428" s="9">
        <v>27.353634433683577</v>
      </c>
      <c r="AD428" s="9">
        <v>26.440314842395601</v>
      </c>
      <c r="AE428" s="9">
        <v>25.529941889593786</v>
      </c>
      <c r="AF428" s="9">
        <v>25.04282181688518</v>
      </c>
      <c r="AG428" s="9">
        <v>24.257664909953849</v>
      </c>
      <c r="AH428" s="9">
        <v>21.573023008849479</v>
      </c>
      <c r="AI428" s="9">
        <v>25.121066431617969</v>
      </c>
      <c r="AJ428" s="9">
        <v>26.966932600783405</v>
      </c>
      <c r="AK428" s="9">
        <v>24.168335461541819</v>
      </c>
      <c r="AL428" s="9">
        <v>24.298760689740789</v>
      </c>
      <c r="AM428" s="9">
        <v>24.164487040411395</v>
      </c>
      <c r="AN428" s="9">
        <v>23.477168051220659</v>
      </c>
      <c r="AO428" s="9">
        <v>24.296942594547279</v>
      </c>
      <c r="AP428" s="9">
        <v>25.751533643169562</v>
      </c>
      <c r="AQ428" s="9">
        <v>23.787348460600398</v>
      </c>
      <c r="AR428" s="9">
        <v>23.730616280375639</v>
      </c>
      <c r="AS428" s="9">
        <v>26.509438679019276</v>
      </c>
      <c r="AT428" s="9">
        <v>26.44200037819181</v>
      </c>
      <c r="AU428" s="9">
        <v>25.445737906362279</v>
      </c>
      <c r="AV428" s="9">
        <v>25.598529765925651</v>
      </c>
      <c r="AW428" s="9">
        <v>24.881342089515574</v>
      </c>
      <c r="AX428" s="9">
        <v>24.563332951664915</v>
      </c>
      <c r="AY428" s="9">
        <v>25.081957198580827</v>
      </c>
      <c r="AZ428" s="9">
        <v>24.808175368657899</v>
      </c>
      <c r="BA428" s="9">
        <v>26.277491282101202</v>
      </c>
      <c r="BB428" s="9">
        <v>27.271224589183131</v>
      </c>
      <c r="BC428" s="9">
        <v>27.330867566013396</v>
      </c>
      <c r="BD428" s="9">
        <v>26.523131113221794</v>
      </c>
      <c r="BE428" s="9">
        <v>26.481374671831563</v>
      </c>
      <c r="BF428" s="9" t="s">
        <v>0</v>
      </c>
      <c r="BG428" s="9"/>
      <c r="BH428" s="9"/>
    </row>
    <row r="429" spans="3:60" x14ac:dyDescent="0.2">
      <c r="C429" s="9" t="s">
        <v>455</v>
      </c>
      <c r="D429" s="9">
        <v>106646.63392905334</v>
      </c>
      <c r="E429" s="9">
        <v>107991.39853448587</v>
      </c>
      <c r="F429" s="9">
        <v>113899.52833468374</v>
      </c>
      <c r="G429" s="9">
        <v>119444.30710247255</v>
      </c>
      <c r="H429" s="9">
        <v>130341.7013607753</v>
      </c>
      <c r="I429" s="9">
        <v>148187.90602071711</v>
      </c>
      <c r="J429" s="9">
        <v>151296.53419228739</v>
      </c>
      <c r="K429" s="9">
        <v>165510.69260816695</v>
      </c>
      <c r="L429" s="9">
        <v>187105.92985570215</v>
      </c>
      <c r="M429" s="9">
        <v>215375.72067371424</v>
      </c>
      <c r="N429" s="9">
        <v>250224.98216520215</v>
      </c>
      <c r="O429" s="9">
        <v>266826.58330607659</v>
      </c>
      <c r="P429" s="9">
        <v>296736.48302699294</v>
      </c>
      <c r="Q429" s="9">
        <v>316676.41701242467</v>
      </c>
      <c r="R429" s="9">
        <v>329613.15170696157</v>
      </c>
      <c r="S429" s="9">
        <v>357948.97336522688</v>
      </c>
      <c r="T429" s="9">
        <v>409051.11776193575</v>
      </c>
      <c r="U429" s="9">
        <v>444179.11440832232</v>
      </c>
      <c r="V429" s="9">
        <v>458860.82061961794</v>
      </c>
      <c r="W429" s="9">
        <v>468962.86630694009</v>
      </c>
      <c r="X429" s="9">
        <v>503905.82922146813</v>
      </c>
      <c r="Y429" s="9">
        <v>479700.99449953664</v>
      </c>
      <c r="Z429" s="9">
        <v>509141.84755726566</v>
      </c>
      <c r="AA429" s="9">
        <v>480765.32772730361</v>
      </c>
      <c r="AB429" s="9">
        <v>469654.48803156172</v>
      </c>
      <c r="AC429" s="9">
        <v>472284.2114730727</v>
      </c>
      <c r="AD429" s="9">
        <v>466680.68956790934</v>
      </c>
      <c r="AE429" s="9">
        <v>456878.50846885401</v>
      </c>
      <c r="AF429" s="9">
        <v>456989.36314458482</v>
      </c>
      <c r="AG429" s="9">
        <v>469405.95713460463</v>
      </c>
      <c r="AH429" s="9">
        <v>474633.13927640655</v>
      </c>
      <c r="AI429" s="9">
        <v>481574.53864552092</v>
      </c>
      <c r="AJ429" s="9">
        <v>539540.1312349576</v>
      </c>
      <c r="AK429" s="9">
        <v>633878.97149322578</v>
      </c>
      <c r="AL429" s="9">
        <v>715669.3391445087</v>
      </c>
      <c r="AM429" s="9">
        <v>766212.75027352967</v>
      </c>
      <c r="AN429" s="9">
        <v>832701.29801698413</v>
      </c>
      <c r="AO429" s="9">
        <v>891086.02650928462</v>
      </c>
      <c r="AP429" s="9">
        <v>1062492.0032119479</v>
      </c>
      <c r="AQ429" s="9">
        <v>1061006.8119790393</v>
      </c>
      <c r="AR429" s="9">
        <v>1013419.822685667</v>
      </c>
      <c r="AS429" s="9">
        <v>1044308.3862839857</v>
      </c>
      <c r="AT429" s="9">
        <v>997458.67438814393</v>
      </c>
      <c r="AU429" s="9">
        <v>968511.73182030115</v>
      </c>
      <c r="AV429" s="9">
        <v>942521.76771272079</v>
      </c>
      <c r="AW429" s="9">
        <v>895273.52580580825</v>
      </c>
      <c r="AX429" s="9">
        <v>911095.62863966683</v>
      </c>
      <c r="AY429" s="9">
        <v>917074.69897453068</v>
      </c>
      <c r="AZ429" s="9">
        <v>987427.32298551209</v>
      </c>
      <c r="BA429" s="9" t="s">
        <v>0</v>
      </c>
      <c r="BB429" s="9" t="s">
        <v>0</v>
      </c>
      <c r="BC429" s="9" t="s">
        <v>0</v>
      </c>
      <c r="BD429" s="9" t="s">
        <v>0</v>
      </c>
      <c r="BE429" s="9" t="s">
        <v>0</v>
      </c>
      <c r="BF429" s="9" t="s">
        <v>0</v>
      </c>
      <c r="BG429" s="9"/>
      <c r="BH429" s="9"/>
    </row>
    <row r="430" spans="3:60" x14ac:dyDescent="0.2">
      <c r="C430" s="9" t="s">
        <v>456</v>
      </c>
      <c r="D430" s="9">
        <v>727233.54067746853</v>
      </c>
      <c r="E430" s="9">
        <v>693864.64925495372</v>
      </c>
      <c r="F430" s="9">
        <v>668752.35440519755</v>
      </c>
      <c r="G430" s="9">
        <v>635289.76782770839</v>
      </c>
      <c r="H430" s="9">
        <v>632566.32430281304</v>
      </c>
      <c r="I430" s="9">
        <v>634242.64142301283</v>
      </c>
      <c r="J430" s="9">
        <v>620672.31314024772</v>
      </c>
      <c r="K430" s="9">
        <v>626060.46875575045</v>
      </c>
      <c r="L430" s="9">
        <v>630943.13440360664</v>
      </c>
      <c r="M430" s="9">
        <v>647564.1399188193</v>
      </c>
      <c r="N430" s="9">
        <v>668576.35038185026</v>
      </c>
      <c r="O430" s="9">
        <v>696154.53397197975</v>
      </c>
      <c r="P430" s="9">
        <v>742861.1622904226</v>
      </c>
      <c r="Q430" s="9">
        <v>776211.40990709257</v>
      </c>
      <c r="R430" s="9">
        <v>800077.66283352685</v>
      </c>
      <c r="S430" s="9">
        <v>838437.94224178186</v>
      </c>
      <c r="T430" s="9">
        <v>866358.17657661636</v>
      </c>
      <c r="U430" s="9">
        <v>872088.24908528081</v>
      </c>
      <c r="V430" s="9">
        <v>861225.01054393256</v>
      </c>
      <c r="W430" s="9">
        <v>861445.19584159378</v>
      </c>
      <c r="X430" s="9">
        <v>851567.93630319834</v>
      </c>
      <c r="Y430" s="9">
        <v>783865.66492801276</v>
      </c>
      <c r="Z430" s="9">
        <v>793834.07196113456</v>
      </c>
      <c r="AA430" s="9">
        <v>768721.8680683705</v>
      </c>
      <c r="AB430" s="9">
        <v>736133.99608636287</v>
      </c>
      <c r="AC430" s="9">
        <v>700230.61151869094</v>
      </c>
      <c r="AD430" s="9">
        <v>680015.02064475277</v>
      </c>
      <c r="AE430" s="9">
        <v>672451.28398464108</v>
      </c>
      <c r="AF430" s="9">
        <v>663177.9823040046</v>
      </c>
      <c r="AG430" s="9">
        <v>681246.60832090385</v>
      </c>
      <c r="AH430" s="9">
        <v>701315.09272910538</v>
      </c>
      <c r="AI430" s="9">
        <v>703487.96522675548</v>
      </c>
      <c r="AJ430" s="9">
        <v>746717.99429299869</v>
      </c>
      <c r="AK430" s="9">
        <v>808734.18117308617</v>
      </c>
      <c r="AL430" s="9">
        <v>856090.32211830572</v>
      </c>
      <c r="AM430" s="9">
        <v>878715.28496100171</v>
      </c>
      <c r="AN430" s="9">
        <v>917608.28135594504</v>
      </c>
      <c r="AO430" s="9">
        <v>927592.81239092431</v>
      </c>
      <c r="AP430" s="9">
        <v>1064170.5293737045</v>
      </c>
      <c r="AQ430" s="9">
        <v>1071335.5215217152</v>
      </c>
      <c r="AR430" s="9">
        <v>1013419.822685667</v>
      </c>
      <c r="AS430" s="9">
        <v>1012124.3408991988</v>
      </c>
      <c r="AT430" s="9">
        <v>965518.02869703388</v>
      </c>
      <c r="AU430" s="9">
        <v>919561.61407905899</v>
      </c>
      <c r="AV430" s="9">
        <v>883548.51709545625</v>
      </c>
      <c r="AW430" s="9">
        <v>871005.04280733177</v>
      </c>
      <c r="AX430" s="9">
        <v>887940.62856202305</v>
      </c>
      <c r="AY430" s="9">
        <v>882113.83585571812</v>
      </c>
      <c r="AZ430" s="9">
        <v>918712.06637348747</v>
      </c>
      <c r="BA430" s="9" t="s">
        <v>0</v>
      </c>
      <c r="BB430" s="9" t="s">
        <v>0</v>
      </c>
      <c r="BC430" s="9" t="s">
        <v>0</v>
      </c>
      <c r="BD430" s="9" t="s">
        <v>0</v>
      </c>
      <c r="BE430" s="9" t="s">
        <v>0</v>
      </c>
      <c r="BF430" s="9" t="s">
        <v>0</v>
      </c>
      <c r="BG430" s="9"/>
      <c r="BH430" s="9"/>
    </row>
    <row r="431" spans="3:60" x14ac:dyDescent="0.2">
      <c r="C431" s="9" t="s">
        <v>458</v>
      </c>
      <c r="D431" s="9">
        <v>6.7271021895679013</v>
      </c>
      <c r="E431" s="9">
        <v>6.1981285191526698</v>
      </c>
      <c r="F431" s="9">
        <v>5.6980729834601167</v>
      </c>
      <c r="G431" s="9">
        <v>5.116290480082645</v>
      </c>
      <c r="H431" s="9">
        <v>5.0473083432263568</v>
      </c>
      <c r="I431" s="9">
        <v>5.0807371952584566</v>
      </c>
      <c r="J431" s="9">
        <v>4.7240968560697283</v>
      </c>
      <c r="K431" s="9">
        <v>4.5961147028283342</v>
      </c>
      <c r="L431" s="9">
        <v>4.4359540822646348</v>
      </c>
      <c r="M431" s="9">
        <v>4.3973127389629756</v>
      </c>
      <c r="N431" s="9">
        <v>4.5102664276526738</v>
      </c>
      <c r="O431" s="9">
        <v>4.6252654181347328</v>
      </c>
      <c r="P431" s="9">
        <v>4.7506496442807462</v>
      </c>
      <c r="Q431" s="9">
        <v>4.8153071748949525</v>
      </c>
      <c r="R431" s="9">
        <v>4.7375990177603446</v>
      </c>
      <c r="S431" s="9">
        <v>4.7980904647000484</v>
      </c>
      <c r="T431" s="9">
        <v>4.8085711065285794</v>
      </c>
      <c r="U431" s="9">
        <v>4.6853362304891899</v>
      </c>
      <c r="V431" s="9">
        <v>4.439944181389631</v>
      </c>
      <c r="W431" s="9">
        <v>4.2883947802362963</v>
      </c>
      <c r="X431" s="9">
        <v>4.1374945033036354</v>
      </c>
      <c r="Y431" s="9">
        <v>3.7227115667895534</v>
      </c>
      <c r="Z431" s="9">
        <v>3.686910024476453</v>
      </c>
      <c r="AA431" s="9">
        <v>3.5216800098095153</v>
      </c>
      <c r="AB431" s="9">
        <v>3.2659950063595873</v>
      </c>
      <c r="AC431" s="9">
        <v>3.0262516628760441</v>
      </c>
      <c r="AD431" s="9">
        <v>2.8601244811016624</v>
      </c>
      <c r="AE431" s="9">
        <v>2.7258280510109314</v>
      </c>
      <c r="AF431" s="9">
        <v>2.5945389637236551</v>
      </c>
      <c r="AG431" s="9">
        <v>2.518107659157784</v>
      </c>
      <c r="AH431" s="9">
        <v>2.4904654026514241</v>
      </c>
      <c r="AI431" s="9">
        <v>2.4614768367179898</v>
      </c>
      <c r="AJ431" s="9">
        <v>2.5716998361014296</v>
      </c>
      <c r="AK431" s="9">
        <v>2.7299864892394154</v>
      </c>
      <c r="AL431" s="9">
        <v>2.7705001449669062</v>
      </c>
      <c r="AM431" s="9">
        <v>2.7629186107865475</v>
      </c>
      <c r="AN431" s="9">
        <v>2.7964954604786247</v>
      </c>
      <c r="AO431" s="9">
        <v>2.7578260875527647</v>
      </c>
      <c r="AP431" s="9">
        <v>3.1558895246933178</v>
      </c>
      <c r="AQ431" s="9">
        <v>3.2817937802970394</v>
      </c>
      <c r="AR431" s="9">
        <v>3.0317148060957204</v>
      </c>
      <c r="AS431" s="9">
        <v>2.9714675677240221</v>
      </c>
      <c r="AT431" s="9">
        <v>2.8044873356575732</v>
      </c>
      <c r="AU431" s="9">
        <v>2.6360705474816752</v>
      </c>
      <c r="AV431" s="9">
        <v>2.4780651723471196</v>
      </c>
      <c r="AW431" s="9">
        <v>2.38532040174979</v>
      </c>
      <c r="AX431" s="9">
        <v>2.3898154461314833</v>
      </c>
      <c r="AY431" s="9">
        <v>2.3156073840595592</v>
      </c>
      <c r="AZ431" s="9">
        <v>2.3553845703356338</v>
      </c>
      <c r="BA431" s="9" t="s">
        <v>0</v>
      </c>
      <c r="BB431" s="9" t="s">
        <v>0</v>
      </c>
      <c r="BC431" s="9" t="s">
        <v>0</v>
      </c>
      <c r="BD431" s="9" t="s">
        <v>0</v>
      </c>
      <c r="BE431" s="9" t="s">
        <v>0</v>
      </c>
      <c r="BF431" s="9" t="s">
        <v>0</v>
      </c>
      <c r="BG431" s="9"/>
      <c r="BH431" s="9"/>
    </row>
    <row r="432" spans="3:60" x14ac:dyDescent="0.2">
      <c r="C432" s="9" t="s">
        <v>457</v>
      </c>
      <c r="D432" s="9" t="s">
        <v>0</v>
      </c>
      <c r="E432" s="9">
        <v>-4.588469804545781</v>
      </c>
      <c r="F432" s="9">
        <v>-3.6191921402424554</v>
      </c>
      <c r="G432" s="9">
        <v>-5.0037336477493977</v>
      </c>
      <c r="H432" s="9">
        <v>-0.42869311970942237</v>
      </c>
      <c r="I432" s="9">
        <v>0.26500258641610763</v>
      </c>
      <c r="J432" s="9">
        <v>-2.1396114667279642</v>
      </c>
      <c r="K432" s="9">
        <v>0.86811599316258814</v>
      </c>
      <c r="L432" s="9">
        <v>0.77990320289031967</v>
      </c>
      <c r="M432" s="9">
        <v>2.63431117780899</v>
      </c>
      <c r="N432" s="9">
        <v>3.2448076055701769</v>
      </c>
      <c r="O432" s="9">
        <v>4.1249116236879324</v>
      </c>
      <c r="P432" s="9">
        <v>6.7092327980618816</v>
      </c>
      <c r="Q432" s="9">
        <v>4.4894321186267128</v>
      </c>
      <c r="R432" s="9">
        <v>3.0747103974277934</v>
      </c>
      <c r="S432" s="9">
        <v>4.7945694762180358</v>
      </c>
      <c r="T432" s="9">
        <v>3.3300299197078997</v>
      </c>
      <c r="U432" s="9">
        <v>0.66139763709585075</v>
      </c>
      <c r="V432" s="9">
        <v>-1.2456581719502036</v>
      </c>
      <c r="W432" s="9">
        <v>2.5566523842845967E-2</v>
      </c>
      <c r="X432" s="9">
        <v>-1.1465917490834476</v>
      </c>
      <c r="Y432" s="9">
        <v>-7.9503077193221579</v>
      </c>
      <c r="Z432" s="9">
        <v>1.2716983890393108</v>
      </c>
      <c r="AA432" s="9">
        <v>-3.163407162749432</v>
      </c>
      <c r="AB432" s="9">
        <v>-4.2392279100754386</v>
      </c>
      <c r="AC432" s="9">
        <v>-4.8772892922418158</v>
      </c>
      <c r="AD432" s="9">
        <v>-2.8869904487742515</v>
      </c>
      <c r="AE432" s="9">
        <v>-1.1122896451522757</v>
      </c>
      <c r="AF432" s="9">
        <v>-1.379029515073138</v>
      </c>
      <c r="AG432" s="9">
        <v>2.7245515531329145</v>
      </c>
      <c r="AH432" s="9">
        <v>2.94584723990996</v>
      </c>
      <c r="AI432" s="9">
        <v>0.30982828120731387</v>
      </c>
      <c r="AJ432" s="9">
        <v>6.1450985948720227</v>
      </c>
      <c r="AK432" s="9">
        <v>8.3051683974490373</v>
      </c>
      <c r="AL432" s="9">
        <v>5.8555879110399944</v>
      </c>
      <c r="AM432" s="9">
        <v>2.6428242742790209</v>
      </c>
      <c r="AN432" s="9">
        <v>4.4261203896856616</v>
      </c>
      <c r="AO432" s="9">
        <v>1.0881038497413176</v>
      </c>
      <c r="AP432" s="9">
        <v>14.723886942455188</v>
      </c>
      <c r="AQ432" s="9">
        <v>0.67329360757881762</v>
      </c>
      <c r="AR432" s="9">
        <v>-5.4059347116377943</v>
      </c>
      <c r="AS432" s="9">
        <v>-0.12783268665842451</v>
      </c>
      <c r="AT432" s="9">
        <v>-4.6048010426029906</v>
      </c>
      <c r="AU432" s="9">
        <v>-4.759767632717649</v>
      </c>
      <c r="AV432" s="9">
        <v>-3.9163332214198432</v>
      </c>
      <c r="AW432" s="9">
        <v>-1.4196701194586825</v>
      </c>
      <c r="AX432" s="9">
        <v>1.9443728706904251</v>
      </c>
      <c r="AY432" s="9">
        <v>-0.6562142241132829</v>
      </c>
      <c r="AZ432" s="9">
        <v>4.1489237590595307</v>
      </c>
      <c r="BA432" s="9" t="s">
        <v>0</v>
      </c>
      <c r="BB432" s="9" t="s">
        <v>0</v>
      </c>
      <c r="BC432" s="9" t="s">
        <v>0</v>
      </c>
      <c r="BD432" s="9" t="s">
        <v>0</v>
      </c>
      <c r="BE432" s="9" t="s">
        <v>0</v>
      </c>
      <c r="BF432" s="9" t="s">
        <v>0</v>
      </c>
      <c r="BG432" s="9"/>
      <c r="BH432" s="9"/>
    </row>
    <row r="433" spans="3:60" x14ac:dyDescent="0.2">
      <c r="C433" s="9" t="s">
        <v>459</v>
      </c>
      <c r="D433" s="9">
        <v>10810502.355757739</v>
      </c>
      <c r="E433" s="9">
        <v>11194744.463766139</v>
      </c>
      <c r="F433" s="9">
        <v>11736465.228620188</v>
      </c>
      <c r="G433" s="9">
        <v>12416999.587901553</v>
      </c>
      <c r="H433" s="9">
        <v>12532745.798099229</v>
      </c>
      <c r="I433" s="9">
        <v>12483279.82826809</v>
      </c>
      <c r="J433" s="9">
        <v>13138433.272018556</v>
      </c>
      <c r="K433" s="9">
        <v>13621515.328381348</v>
      </c>
      <c r="L433" s="9">
        <v>14223391.917562382</v>
      </c>
      <c r="M433" s="9">
        <v>14726360.810796805</v>
      </c>
      <c r="N433" s="9">
        <v>14823433.628726998</v>
      </c>
      <c r="O433" s="9">
        <v>15051126.174132586</v>
      </c>
      <c r="P433" s="9">
        <v>15637043.729055978</v>
      </c>
      <c r="Q433" s="9">
        <v>16119665.510726757</v>
      </c>
      <c r="R433" s="9">
        <v>16887829.886704005</v>
      </c>
      <c r="S433" s="9">
        <v>17474408.796796136</v>
      </c>
      <c r="T433" s="9">
        <v>18016956.750423528</v>
      </c>
      <c r="U433" s="9">
        <v>18613141.217278812</v>
      </c>
      <c r="V433" s="9">
        <v>19397203.553905562</v>
      </c>
      <c r="W433" s="9">
        <v>20087823.999126475</v>
      </c>
      <c r="X433" s="9">
        <v>20581729.730958022</v>
      </c>
      <c r="Y433" s="9">
        <v>21056309.382679742</v>
      </c>
      <c r="Z433" s="9">
        <v>21531148.487244688</v>
      </c>
      <c r="AA433" s="9">
        <v>21828271.33433824</v>
      </c>
      <c r="AB433" s="9">
        <v>22539348.488070354</v>
      </c>
      <c r="AC433" s="9">
        <v>23138545.287182629</v>
      </c>
      <c r="AD433" s="9">
        <v>23775714.138946313</v>
      </c>
      <c r="AE433" s="9">
        <v>24669614.935367923</v>
      </c>
      <c r="AF433" s="9">
        <v>25560532.779674217</v>
      </c>
      <c r="AG433" s="9">
        <v>27053911.13216963</v>
      </c>
      <c r="AH433" s="9">
        <v>28160001.419110835</v>
      </c>
      <c r="AI433" s="9">
        <v>28579914.087867312</v>
      </c>
      <c r="AJ433" s="9">
        <v>29035970.054148555</v>
      </c>
      <c r="AK433" s="9">
        <v>29624109.289947532</v>
      </c>
      <c r="AL433" s="9">
        <v>30900208.529984821</v>
      </c>
      <c r="AM433" s="9">
        <v>31803878.750914387</v>
      </c>
      <c r="AN433" s="9">
        <v>32812793.524037935</v>
      </c>
      <c r="AO433" s="9">
        <v>33634927.76348526</v>
      </c>
      <c r="AP433" s="9">
        <v>33720145.177677542</v>
      </c>
      <c r="AQ433" s="9">
        <v>32644815.404115591</v>
      </c>
      <c r="AR433" s="9">
        <v>33427280.846075408</v>
      </c>
      <c r="AS433" s="9">
        <v>34061429.843383059</v>
      </c>
      <c r="AT433" s="9">
        <v>34427612.363264501</v>
      </c>
      <c r="AU433" s="9">
        <v>34883801.382233351</v>
      </c>
      <c r="AV433" s="9">
        <v>35654773.20592808</v>
      </c>
      <c r="AW433" s="9">
        <v>36515222.113070935</v>
      </c>
      <c r="AX433" s="9">
        <v>37155196.649154559</v>
      </c>
      <c r="AY433" s="9">
        <v>38094274.613568492</v>
      </c>
      <c r="AZ433" s="9">
        <v>39004758.626001112</v>
      </c>
      <c r="BA433" s="9">
        <v>39852677.846258007</v>
      </c>
      <c r="BB433" s="9">
        <v>40609254.730836399</v>
      </c>
      <c r="BC433" s="9">
        <v>41299632.508149065</v>
      </c>
      <c r="BD433" s="9">
        <v>41941047.550046638</v>
      </c>
      <c r="BE433" s="9">
        <v>42570345.82807117</v>
      </c>
      <c r="BF433" s="9">
        <v>43160235.600243293</v>
      </c>
      <c r="BG433" s="9"/>
      <c r="BH433" s="9"/>
    </row>
    <row r="434" spans="3:60" x14ac:dyDescent="0.2">
      <c r="C434" s="9" t="s">
        <v>460</v>
      </c>
      <c r="D434" s="9">
        <v>19615.121251377688</v>
      </c>
      <c r="E434" s="9">
        <v>20122.346856069955</v>
      </c>
      <c r="F434" s="9">
        <v>20907.788366720284</v>
      </c>
      <c r="G434" s="9">
        <v>21939.290789292176</v>
      </c>
      <c r="H434" s="9">
        <v>21974.542336396891</v>
      </c>
      <c r="I434" s="9">
        <v>21721.942307233228</v>
      </c>
      <c r="J434" s="9">
        <v>22705.390507361073</v>
      </c>
      <c r="K434" s="9">
        <v>23379.818410864667</v>
      </c>
      <c r="L434" s="9">
        <v>24239.229981307024</v>
      </c>
      <c r="M434" s="9">
        <v>24907.612127537563</v>
      </c>
      <c r="N434" s="9">
        <v>24869.119845266534</v>
      </c>
      <c r="O434" s="9">
        <v>25061.823309408337</v>
      </c>
      <c r="P434" s="9">
        <v>24331.240402194635</v>
      </c>
      <c r="Q434" s="9">
        <v>24926.288876762563</v>
      </c>
      <c r="R434" s="9">
        <v>25956.214385653329</v>
      </c>
      <c r="S434" s="9">
        <v>26688.439588065368</v>
      </c>
      <c r="T434" s="9">
        <v>27336.643498526206</v>
      </c>
      <c r="U434" s="9">
        <v>28060.979244770395</v>
      </c>
      <c r="V434" s="9">
        <v>29045.081504149097</v>
      </c>
      <c r="W434" s="9">
        <v>29850.362813827323</v>
      </c>
      <c r="X434" s="9">
        <v>30330.269616792662</v>
      </c>
      <c r="Y434" s="9">
        <v>30752.295803911653</v>
      </c>
      <c r="Z434" s="9">
        <v>31166.574818227284</v>
      </c>
      <c r="AA434" s="9">
        <v>31326.567835216105</v>
      </c>
      <c r="AB434" s="9">
        <v>32096.739877469452</v>
      </c>
      <c r="AC434" s="9">
        <v>32703.567592440511</v>
      </c>
      <c r="AD434" s="9">
        <v>33355.685585575571</v>
      </c>
      <c r="AE434" s="9">
        <v>34353.743356169085</v>
      </c>
      <c r="AF434" s="9">
        <v>35343.13413736027</v>
      </c>
      <c r="AG434" s="9">
        <v>34349.820701519304</v>
      </c>
      <c r="AH434" s="9">
        <v>35512.319260644545</v>
      </c>
      <c r="AI434" s="9">
        <v>35803.308009988425</v>
      </c>
      <c r="AJ434" s="9">
        <v>36116.364224385987</v>
      </c>
      <c r="AK434" s="9">
        <v>36586.101841064141</v>
      </c>
      <c r="AL434" s="9">
        <v>35970.068039684127</v>
      </c>
      <c r="AM434" s="9">
        <v>36774.20037112126</v>
      </c>
      <c r="AN434" s="9">
        <v>37697.704150900681</v>
      </c>
      <c r="AO434" s="9">
        <v>38385.092051769621</v>
      </c>
      <c r="AP434" s="9">
        <v>38225.819536996722</v>
      </c>
      <c r="AQ434" s="9">
        <v>36484.758281835042</v>
      </c>
      <c r="AR434" s="9">
        <v>37151.702625625832</v>
      </c>
      <c r="AS434" s="9">
        <v>37663.851644206152</v>
      </c>
      <c r="AT434" s="9">
        <v>37871.511676388349</v>
      </c>
      <c r="AU434" s="9">
        <v>38188.552568102335</v>
      </c>
      <c r="AV434" s="9">
        <v>38837.688604662115</v>
      </c>
      <c r="AW434" s="9">
        <v>39574.333829068462</v>
      </c>
      <c r="AX434" s="9">
        <v>40060.741195559654</v>
      </c>
      <c r="AY434" s="9">
        <v>40848.325234993899</v>
      </c>
      <c r="AZ434" s="9">
        <v>41602.563018668836</v>
      </c>
      <c r="BA434" s="9">
        <v>42293.672417171219</v>
      </c>
      <c r="BB434" s="9">
        <v>42894.539871553716</v>
      </c>
      <c r="BC434" s="9">
        <v>43431.056457811719</v>
      </c>
      <c r="BD434" s="9">
        <v>43913.352482699396</v>
      </c>
      <c r="BE434" s="9">
        <v>44379.345697338671</v>
      </c>
      <c r="BF434" s="9">
        <v>44803.064253440578</v>
      </c>
      <c r="BG434" s="9"/>
      <c r="BH434" s="9"/>
    </row>
    <row r="435" spans="3:60" x14ac:dyDescent="0.2">
      <c r="C435" s="9" t="s">
        <v>461</v>
      </c>
      <c r="D435" s="9">
        <v>1319.5292511878274</v>
      </c>
      <c r="E435" s="9">
        <v>1247.2089192088927</v>
      </c>
      <c r="F435" s="9">
        <v>1191.3410403631055</v>
      </c>
      <c r="G435" s="9">
        <v>1122.4778460502041</v>
      </c>
      <c r="H435" s="9">
        <v>1109.1229087307684</v>
      </c>
      <c r="I435" s="9">
        <v>1103.6348023361816</v>
      </c>
      <c r="J435" s="9">
        <v>1072.6246391165992</v>
      </c>
      <c r="K435" s="9">
        <v>1074.5632714763167</v>
      </c>
      <c r="L435" s="9">
        <v>1075.2411118653022</v>
      </c>
      <c r="M435" s="9">
        <v>1095.2656010556964</v>
      </c>
      <c r="N435" s="9">
        <v>1121.663563233765</v>
      </c>
      <c r="O435" s="9">
        <v>1159.1758466840936</v>
      </c>
      <c r="P435" s="9">
        <v>1155.8919856159525</v>
      </c>
      <c r="Q435" s="9">
        <v>1200.27737671779</v>
      </c>
      <c r="R435" s="9">
        <v>1229.7013577824812</v>
      </c>
      <c r="S435" s="9">
        <v>1280.5354750521974</v>
      </c>
      <c r="T435" s="9">
        <v>1314.5019407648549</v>
      </c>
      <c r="U435" s="9">
        <v>1314.751227185279</v>
      </c>
      <c r="V435" s="9">
        <v>1289.5854062233434</v>
      </c>
      <c r="W435" s="9">
        <v>1280.1014007897672</v>
      </c>
      <c r="X435" s="9">
        <v>1254.913238231969</v>
      </c>
      <c r="Y435" s="9">
        <v>1144.8192729455575</v>
      </c>
      <c r="Z435" s="9">
        <v>1149.0835712591756</v>
      </c>
      <c r="AA435" s="9">
        <v>1103.2214772122229</v>
      </c>
      <c r="AB435" s="9">
        <v>1048.2779216023785</v>
      </c>
      <c r="AC435" s="9">
        <v>989.69225808602221</v>
      </c>
      <c r="AD435" s="9">
        <v>954.01412927234537</v>
      </c>
      <c r="AE435" s="9">
        <v>936.42397297476111</v>
      </c>
      <c r="AF435" s="9">
        <v>916.9913861949284</v>
      </c>
      <c r="AG435" s="9">
        <v>864.96546599192357</v>
      </c>
      <c r="AH435" s="9">
        <v>884.42202486547035</v>
      </c>
      <c r="AI435" s="9">
        <v>881.29013344466182</v>
      </c>
      <c r="AJ435" s="9">
        <v>928.80447956432988</v>
      </c>
      <c r="AK435" s="9">
        <v>998.79563720042404</v>
      </c>
      <c r="AL435" s="9">
        <v>996.55078718414347</v>
      </c>
      <c r="AM435" s="9">
        <v>1016.041226021645</v>
      </c>
      <c r="AN435" s="9">
        <v>1054.2145852845997</v>
      </c>
      <c r="AO435" s="9">
        <v>1058.5940823348456</v>
      </c>
      <c r="AP435" s="9">
        <v>1206.3646344962513</v>
      </c>
      <c r="AQ435" s="9">
        <v>1197.354528049671</v>
      </c>
      <c r="AR435" s="9">
        <v>1126.3336692177506</v>
      </c>
      <c r="AS435" s="9">
        <v>1119.1691363632765</v>
      </c>
      <c r="AT435" s="9">
        <v>1062.1017487863903</v>
      </c>
      <c r="AU435" s="9">
        <v>1006.6771867573027</v>
      </c>
      <c r="AV435" s="9">
        <v>962.4232350567579</v>
      </c>
      <c r="AW435" s="9">
        <v>943.97465868133884</v>
      </c>
      <c r="AX435" s="9">
        <v>957.37778092624308</v>
      </c>
      <c r="AY435" s="9">
        <v>945.8868354061832</v>
      </c>
      <c r="AZ435" s="9">
        <v>979.90035020588437</v>
      </c>
      <c r="BA435" s="9" t="s">
        <v>0</v>
      </c>
      <c r="BB435" s="9" t="s">
        <v>0</v>
      </c>
      <c r="BC435" s="9" t="s">
        <v>0</v>
      </c>
      <c r="BD435" s="9" t="s">
        <v>0</v>
      </c>
      <c r="BE435" s="9" t="s">
        <v>0</v>
      </c>
      <c r="BF435" s="9" t="s">
        <v>0</v>
      </c>
      <c r="BG435" s="9"/>
      <c r="BH435" s="9"/>
    </row>
    <row r="436" spans="3:60" x14ac:dyDescent="0.2">
      <c r="C436" s="9" t="s">
        <v>462</v>
      </c>
      <c r="D436" s="9">
        <v>6648917</v>
      </c>
      <c r="E436" s="9">
        <v>6091239</v>
      </c>
      <c r="F436" s="9">
        <v>5855580</v>
      </c>
      <c r="G436" s="9">
        <v>5697356</v>
      </c>
      <c r="H436" s="9">
        <v>5572901</v>
      </c>
      <c r="I436" s="9">
        <v>5263357</v>
      </c>
      <c r="J436" s="9">
        <v>5274129</v>
      </c>
      <c r="K436" s="9">
        <v>5351596</v>
      </c>
      <c r="L436" s="9">
        <v>5270788</v>
      </c>
      <c r="M436" s="9">
        <v>5224166</v>
      </c>
      <c r="N436" s="9">
        <v>5277495</v>
      </c>
      <c r="O436" s="9">
        <v>5373567</v>
      </c>
      <c r="P436" s="9">
        <v>5844598</v>
      </c>
      <c r="Q436" s="9">
        <v>5892735</v>
      </c>
      <c r="R436" s="9">
        <v>5912575</v>
      </c>
      <c r="S436" s="9">
        <v>5927460</v>
      </c>
      <c r="T436" s="9">
        <v>5996339</v>
      </c>
      <c r="U436" s="9">
        <v>6028978</v>
      </c>
      <c r="V436" s="9">
        <v>5955736</v>
      </c>
      <c r="W436" s="9">
        <v>5859236</v>
      </c>
      <c r="X436" s="9">
        <v>5739555</v>
      </c>
      <c r="Y436" s="9">
        <v>5588712</v>
      </c>
      <c r="Z436" s="9">
        <v>5152213</v>
      </c>
      <c r="AA436" s="9">
        <v>4903278</v>
      </c>
      <c r="AB436" s="9">
        <v>4891337</v>
      </c>
      <c r="AC436" s="9">
        <v>4694954</v>
      </c>
      <c r="AD436" s="9">
        <v>4615570</v>
      </c>
      <c r="AE436" s="9">
        <v>4510577</v>
      </c>
      <c r="AF436" s="9">
        <v>4373810</v>
      </c>
      <c r="AG436" s="9">
        <v>4573615</v>
      </c>
      <c r="AH436" s="9">
        <v>4499281</v>
      </c>
      <c r="AI436" s="9">
        <v>4453100.4000000004</v>
      </c>
      <c r="AJ436" s="9">
        <v>4403817</v>
      </c>
      <c r="AK436" s="9">
        <v>3837876</v>
      </c>
      <c r="AL436" s="9">
        <v>3915212</v>
      </c>
      <c r="AM436" s="9">
        <v>3838961</v>
      </c>
      <c r="AN436" s="9">
        <v>3839714.4699999997</v>
      </c>
      <c r="AO436" s="9">
        <v>3652360.3899999997</v>
      </c>
      <c r="AP436" s="9">
        <v>3671022.05</v>
      </c>
      <c r="AQ436" s="9">
        <v>3589398.05</v>
      </c>
      <c r="AR436" s="9">
        <v>3571755.4299999997</v>
      </c>
      <c r="AS436" s="9">
        <v>3497027.0167307695</v>
      </c>
      <c r="AT436" s="9">
        <v>3422978</v>
      </c>
      <c r="AU436" s="9">
        <v>3311892.666448683</v>
      </c>
      <c r="AV436" s="9">
        <v>3228942.9543573</v>
      </c>
      <c r="AW436" s="9">
        <v>3124800.26</v>
      </c>
      <c r="AX436" s="9">
        <v>3089751.63</v>
      </c>
      <c r="AY436" s="9">
        <v>3152338.9440147076</v>
      </c>
      <c r="AZ436" s="9">
        <v>3184409.1514501832</v>
      </c>
      <c r="BA436" s="9" t="s">
        <v>0</v>
      </c>
      <c r="BB436" s="9" t="s">
        <v>0</v>
      </c>
      <c r="BC436" s="9" t="s">
        <v>0</v>
      </c>
      <c r="BD436" s="9" t="s">
        <v>0</v>
      </c>
      <c r="BE436" s="9" t="s">
        <v>0</v>
      </c>
      <c r="BF436" s="9" t="s">
        <v>0</v>
      </c>
      <c r="BG436" s="9"/>
      <c r="BH436" s="9"/>
    </row>
    <row r="437" spans="3:60" x14ac:dyDescent="0.2">
      <c r="C437" s="9" t="s">
        <v>492</v>
      </c>
      <c r="D437" s="9">
        <v>26800.633929053336</v>
      </c>
      <c r="E437" s="9">
        <v>30478.398534485859</v>
      </c>
      <c r="F437" s="9">
        <v>35985.528334683746</v>
      </c>
      <c r="G437" s="9">
        <v>43658.307102472543</v>
      </c>
      <c r="H437" s="9">
        <v>49674.701360775296</v>
      </c>
      <c r="I437" s="9">
        <v>59787.906020717106</v>
      </c>
      <c r="J437" s="9">
        <v>60237.534192287392</v>
      </c>
      <c r="K437" s="9">
        <v>67537.692608166966</v>
      </c>
      <c r="L437" s="9">
        <v>80613.929855702139</v>
      </c>
      <c r="M437" s="9">
        <v>96997.720673714226</v>
      </c>
      <c r="N437" s="9">
        <v>112033.98216520216</v>
      </c>
      <c r="O437" s="9">
        <v>104426.58330607657</v>
      </c>
      <c r="P437" s="9">
        <v>106765.48302699294</v>
      </c>
      <c r="Q437" s="9">
        <v>103050.41701242473</v>
      </c>
      <c r="R437" s="9">
        <v>98154.151706961566</v>
      </c>
      <c r="S437" s="9">
        <v>99783.973365226906</v>
      </c>
      <c r="T437" s="9">
        <v>127946.11776193572</v>
      </c>
      <c r="U437" s="9">
        <v>156022.11440832232</v>
      </c>
      <c r="V437" s="9">
        <v>165767.82061961797</v>
      </c>
      <c r="W437" s="9">
        <v>164877.86630694009</v>
      </c>
      <c r="X437" s="9">
        <v>197735.8292214681</v>
      </c>
      <c r="Y437" s="9">
        <v>199408.99449953658</v>
      </c>
      <c r="Z437" s="9">
        <v>204000.84755726566</v>
      </c>
      <c r="AA437" s="9">
        <v>183128.32772730361</v>
      </c>
      <c r="AB437" s="9">
        <v>181595.48803156169</v>
      </c>
      <c r="AC437" s="9">
        <v>193428.21147307268</v>
      </c>
      <c r="AD437" s="9">
        <v>195263.68956790934</v>
      </c>
      <c r="AE437" s="9">
        <v>180554.50846885398</v>
      </c>
      <c r="AF437" s="9">
        <v>182711.36314458482</v>
      </c>
      <c r="AG437" s="9">
        <v>188436.95713460454</v>
      </c>
      <c r="AH437" s="9">
        <v>172936.13927640652</v>
      </c>
      <c r="AI437" s="9">
        <v>168831.53864552095</v>
      </c>
      <c r="AJ437" s="9">
        <v>182819.73123495764</v>
      </c>
      <c r="AK437" s="9">
        <v>218655.97149322575</v>
      </c>
      <c r="AL437" s="9">
        <v>250993.33914450879</v>
      </c>
      <c r="AM437" s="9">
        <v>262859.75027352961</v>
      </c>
      <c r="AN437" s="9">
        <v>276751.29801698413</v>
      </c>
      <c r="AO437" s="9">
        <v>304980.0265092848</v>
      </c>
      <c r="AP437" s="9">
        <v>332948.00321194745</v>
      </c>
      <c r="AQ437" s="9">
        <v>303540.70649199659</v>
      </c>
      <c r="AR437" s="9">
        <v>292996.82268566691</v>
      </c>
      <c r="AS437" s="9">
        <v>303564.38628398569</v>
      </c>
      <c r="AT437" s="9">
        <v>284511.67438814405</v>
      </c>
      <c r="AU437" s="9">
        <v>287655.73182030121</v>
      </c>
      <c r="AV437" s="9">
        <v>288579.76771272061</v>
      </c>
      <c r="AW437" s="9">
        <v>254020.52580580817</v>
      </c>
      <c r="AX437" s="9">
        <v>255036.62863966692</v>
      </c>
      <c r="AY437" s="9">
        <v>274138.69897453074</v>
      </c>
      <c r="AZ437" s="9">
        <v>303067.3229855118</v>
      </c>
      <c r="BA437" s="9" t="s">
        <v>0</v>
      </c>
      <c r="BB437" s="9" t="s">
        <v>0</v>
      </c>
      <c r="BC437" s="9" t="s">
        <v>0</v>
      </c>
      <c r="BD437" s="9" t="s">
        <v>0</v>
      </c>
      <c r="BE437" s="9" t="s">
        <v>0</v>
      </c>
      <c r="BF437" s="9" t="s">
        <v>0</v>
      </c>
      <c r="BG437" s="9"/>
      <c r="BH437" s="9"/>
    </row>
    <row r="438" spans="3:60" x14ac:dyDescent="0.2">
      <c r="C438" s="9" t="s">
        <v>487</v>
      </c>
      <c r="D438" s="9">
        <v>229427.52489554646</v>
      </c>
      <c r="E438" s="9">
        <v>238069.32922789059</v>
      </c>
      <c r="F438" s="9">
        <v>243940.20007646515</v>
      </c>
      <c r="G438" s="9">
        <v>246243.03067472586</v>
      </c>
      <c r="H438" s="9">
        <v>249464.19479461655</v>
      </c>
      <c r="I438" s="9">
        <v>256149.9248875801</v>
      </c>
      <c r="J438" s="9">
        <v>257980.39334189793</v>
      </c>
      <c r="K438" s="9">
        <v>263881.2501253807</v>
      </c>
      <c r="L438" s="9">
        <v>265413.12966427032</v>
      </c>
      <c r="M438" s="9">
        <v>270843.81842486118</v>
      </c>
      <c r="N438" s="9">
        <v>278128.37216338486</v>
      </c>
      <c r="O438" s="9">
        <v>287166.29867786221</v>
      </c>
      <c r="P438" s="9">
        <v>309290.26917067484</v>
      </c>
      <c r="Q438" s="9">
        <v>312866.37222303986</v>
      </c>
      <c r="R438" s="9">
        <v>318370.24688525108</v>
      </c>
      <c r="S438" s="9">
        <v>322642.07672454085</v>
      </c>
      <c r="T438" s="9">
        <v>321756.40328192181</v>
      </c>
      <c r="U438" s="9">
        <v>329076.00125353783</v>
      </c>
      <c r="V438" s="9">
        <v>327093.90066764824</v>
      </c>
      <c r="W438" s="9">
        <v>329694.14252167445</v>
      </c>
      <c r="X438" s="9">
        <v>330431.33818333963</v>
      </c>
      <c r="Y438" s="9">
        <v>323718.74917432951</v>
      </c>
      <c r="Z438" s="9">
        <v>312268.71314508247</v>
      </c>
      <c r="AA438" s="9">
        <v>305310.3368967477</v>
      </c>
      <c r="AB438" s="9">
        <v>296919.82608636323</v>
      </c>
      <c r="AC438" s="9">
        <v>282163.07727684203</v>
      </c>
      <c r="AD438" s="9">
        <v>281015.50322256098</v>
      </c>
      <c r="AE438" s="9">
        <v>277527.44185341289</v>
      </c>
      <c r="AF438" s="9">
        <v>280737.72913538624</v>
      </c>
      <c r="AG438" s="9">
        <v>296695.17855712451</v>
      </c>
      <c r="AH438" s="9">
        <v>300390.22621534416</v>
      </c>
      <c r="AI438" s="9">
        <v>299917.15409089811</v>
      </c>
      <c r="AJ438" s="9">
        <v>299350.46234494681</v>
      </c>
      <c r="AK438" s="9">
        <v>298742.22342859808</v>
      </c>
      <c r="AL438" s="9">
        <v>303401.24096324865</v>
      </c>
      <c r="AM438" s="9">
        <v>304087.55305505142</v>
      </c>
      <c r="AN438" s="9">
        <v>304673.93529480085</v>
      </c>
      <c r="AO438" s="9">
        <v>299110.73392084392</v>
      </c>
      <c r="AP438" s="9">
        <v>307370.94665706507</v>
      </c>
      <c r="AQ438" s="9">
        <v>299301.05186205852</v>
      </c>
      <c r="AR438" s="9">
        <v>292996.82268566691</v>
      </c>
      <c r="AS438" s="9">
        <v>286165.15010082262</v>
      </c>
      <c r="AT438" s="9">
        <v>279108.10546672501</v>
      </c>
      <c r="AU438" s="9">
        <v>274622.15947415435</v>
      </c>
      <c r="AV438" s="9">
        <v>272166.21051197947</v>
      </c>
      <c r="AW438" s="9">
        <v>277044.70783983736</v>
      </c>
      <c r="AX438" s="9">
        <v>284766.10523609456</v>
      </c>
      <c r="AY438" s="9">
        <v>301929.35075552081</v>
      </c>
      <c r="AZ438" s="9">
        <v>313340.79309104505</v>
      </c>
      <c r="BA438" s="190">
        <v>399999</v>
      </c>
      <c r="BB438" s="9" t="s">
        <v>0</v>
      </c>
      <c r="BC438" s="9" t="s">
        <v>0</v>
      </c>
      <c r="BD438" s="9" t="s">
        <v>0</v>
      </c>
      <c r="BE438" s="9" t="s">
        <v>0</v>
      </c>
      <c r="BF438" s="9" t="s">
        <v>0</v>
      </c>
      <c r="BG438" s="9"/>
      <c r="BH438" s="9"/>
    </row>
    <row r="439" spans="3:60" x14ac:dyDescent="0.2">
      <c r="C439" s="9" t="s">
        <v>488</v>
      </c>
      <c r="D439" s="9">
        <v>3.791052327921395</v>
      </c>
      <c r="E439" s="9">
        <v>3.7913127394394031</v>
      </c>
      <c r="F439" s="9">
        <v>3.7171488404938908</v>
      </c>
      <c r="G439" s="9">
        <v>3.5425593615400492</v>
      </c>
      <c r="H439" s="9">
        <v>3.5154197896752319</v>
      </c>
      <c r="I439" s="9">
        <v>3.6292198481042761</v>
      </c>
      <c r="J439" s="9">
        <v>3.4764405898198047</v>
      </c>
      <c r="K439" s="9">
        <v>3.4541646564907738</v>
      </c>
      <c r="L439" s="9">
        <v>3.3553002617285643</v>
      </c>
      <c r="M439" s="9">
        <v>3.2976044653901195</v>
      </c>
      <c r="N439" s="9">
        <v>3.3400203616009971</v>
      </c>
      <c r="O439" s="9">
        <v>3.4227290114637379</v>
      </c>
      <c r="P439" s="9">
        <v>3.4002923716754672</v>
      </c>
      <c r="Q439" s="9">
        <v>3.3718498493911508</v>
      </c>
      <c r="R439" s="9">
        <v>3.3330602347660063</v>
      </c>
      <c r="S439" s="9">
        <v>3.2813553499576456</v>
      </c>
      <c r="T439" s="9">
        <v>3.1823908457103927</v>
      </c>
      <c r="U439" s="9">
        <v>3.1541295496923167</v>
      </c>
      <c r="V439" s="9">
        <v>3.0076050095324161</v>
      </c>
      <c r="W439" s="9">
        <v>2.929778384310878</v>
      </c>
      <c r="X439" s="9">
        <v>2.853342732740527</v>
      </c>
      <c r="Y439" s="9">
        <v>2.6831618145673537</v>
      </c>
      <c r="Z439" s="9">
        <v>2.5547751433855157</v>
      </c>
      <c r="AA439" s="9">
        <v>2.4895197089609815</v>
      </c>
      <c r="AB439" s="9">
        <v>2.3584594738530202</v>
      </c>
      <c r="AC439" s="9">
        <v>2.1836403134848821</v>
      </c>
      <c r="AD439" s="9">
        <v>2.1332007795048913</v>
      </c>
      <c r="AE439" s="9">
        <v>2.0412713065891896</v>
      </c>
      <c r="AF439" s="9">
        <v>2.0066355077086904</v>
      </c>
      <c r="AG439" s="9">
        <v>1.9867233170196101</v>
      </c>
      <c r="AH439" s="9">
        <v>1.9330460618489576</v>
      </c>
      <c r="AI439" s="9">
        <v>1.8941753392801555</v>
      </c>
      <c r="AJ439" s="9">
        <v>1.8630564120105828</v>
      </c>
      <c r="AK439" s="9">
        <v>1.8344851974564935</v>
      </c>
      <c r="AL439" s="9">
        <v>1.7790462731727676</v>
      </c>
      <c r="AM439" s="9">
        <v>1.7404895529461719</v>
      </c>
      <c r="AN439" s="9">
        <v>1.6859727769104811</v>
      </c>
      <c r="AO439" s="9">
        <v>1.6066830655877011</v>
      </c>
      <c r="AP439" s="9">
        <v>1.6417292186013113</v>
      </c>
      <c r="AQ439" s="9">
        <v>1.6602455629926531</v>
      </c>
      <c r="AR439" s="9">
        <v>1.5893310852392357</v>
      </c>
      <c r="AS439" s="9">
        <v>1.5191752056518655</v>
      </c>
      <c r="AT439" s="9">
        <v>1.4798493979617093</v>
      </c>
      <c r="AU439" s="9">
        <v>1.4431007075721107</v>
      </c>
      <c r="AV439" s="9">
        <v>1.4020334426421739</v>
      </c>
      <c r="AW439" s="9">
        <v>1.39887908807239</v>
      </c>
      <c r="AX439" s="9">
        <v>1.410931113714009</v>
      </c>
      <c r="AY439" s="9">
        <v>1.4553863885459375</v>
      </c>
      <c r="AZ439" s="9">
        <v>1.4812396587991861</v>
      </c>
      <c r="BA439" s="9" t="s">
        <v>0</v>
      </c>
      <c r="BB439" s="9" t="s">
        <v>0</v>
      </c>
      <c r="BC439" s="9" t="s">
        <v>0</v>
      </c>
      <c r="BD439" s="9" t="s">
        <v>0</v>
      </c>
      <c r="BE439" s="9" t="s">
        <v>0</v>
      </c>
      <c r="BF439" s="9" t="s">
        <v>0</v>
      </c>
      <c r="BG439" s="9"/>
      <c r="BH439" s="9"/>
    </row>
    <row r="440" spans="3:60" x14ac:dyDescent="0.2">
      <c r="C440" s="9" t="s">
        <v>468</v>
      </c>
      <c r="D440" s="9" t="s">
        <v>0</v>
      </c>
      <c r="E440" s="9">
        <v>3.7666815855153191</v>
      </c>
      <c r="F440" s="9">
        <v>2.4660341034332456</v>
      </c>
      <c r="G440" s="9">
        <v>0.94401439268265719</v>
      </c>
      <c r="H440" s="9">
        <v>1.3081239745402984</v>
      </c>
      <c r="I440" s="9">
        <v>2.6800359460274148</v>
      </c>
      <c r="J440" s="9">
        <v>0.71460823387756722</v>
      </c>
      <c r="K440" s="9">
        <v>2.2873276170497281</v>
      </c>
      <c r="L440" s="9">
        <v>0.58051852420806238</v>
      </c>
      <c r="M440" s="9">
        <v>2.0461266431921921</v>
      </c>
      <c r="N440" s="9">
        <v>2.6895772555889375</v>
      </c>
      <c r="O440" s="9">
        <v>3.2495521561417995</v>
      </c>
      <c r="P440" s="9">
        <v>7.7042363935716951</v>
      </c>
      <c r="Q440" s="9">
        <v>1.1562287626939893</v>
      </c>
      <c r="R440" s="9">
        <v>1.7591774479001954</v>
      </c>
      <c r="S440" s="9">
        <v>1.3417804839123137</v>
      </c>
      <c r="T440" s="9">
        <v>-0.27450649078706313</v>
      </c>
      <c r="U440" s="9">
        <v>2.2748880510087721</v>
      </c>
      <c r="V440" s="9">
        <v>-0.60232304341223397</v>
      </c>
      <c r="W440" s="9">
        <v>0.79495271807843437</v>
      </c>
      <c r="X440" s="9">
        <v>0.22359986623563533</v>
      </c>
      <c r="Y440" s="9">
        <v>-2.0314625864226166</v>
      </c>
      <c r="Z440" s="9">
        <v>-3.537032086788694</v>
      </c>
      <c r="AA440" s="9">
        <v>-2.2283296261902064</v>
      </c>
      <c r="AB440" s="9">
        <v>-2.7481908721688764</v>
      </c>
      <c r="AC440" s="9">
        <v>-4.9699439084370916</v>
      </c>
      <c r="AD440" s="9">
        <v>-0.40670596073600906</v>
      </c>
      <c r="AE440" s="9">
        <v>-1.2412344974382372</v>
      </c>
      <c r="AF440" s="9">
        <v>1.1567458916978079</v>
      </c>
      <c r="AG440" s="9">
        <v>5.6841128803327923</v>
      </c>
      <c r="AH440" s="9">
        <v>1.2454019900792535</v>
      </c>
      <c r="AI440" s="9">
        <v>-0.15748585778116997</v>
      </c>
      <c r="AJ440" s="9">
        <v>-0.18894942760745437</v>
      </c>
      <c r="AK440" s="9">
        <v>-0.2031862291389519</v>
      </c>
      <c r="AL440" s="9">
        <v>1.5595443727974168</v>
      </c>
      <c r="AM440" s="9">
        <v>0.22620609250767476</v>
      </c>
      <c r="AN440" s="9">
        <v>0.19283335797808387</v>
      </c>
      <c r="AO440" s="9">
        <v>-1.8259525116823716</v>
      </c>
      <c r="AP440" s="9">
        <v>2.7615902070592835</v>
      </c>
      <c r="AQ440" s="9">
        <v>-2.6254578979483578</v>
      </c>
      <c r="AR440" s="9">
        <v>-2.1063170801341236</v>
      </c>
      <c r="AS440" s="9">
        <v>-2.3316541531828938</v>
      </c>
      <c r="AT440" s="9">
        <v>-2.4660740944909776</v>
      </c>
      <c r="AU440" s="9">
        <v>-1.6072431809421195</v>
      </c>
      <c r="AV440" s="9">
        <v>-0.89430108876775716</v>
      </c>
      <c r="AW440" s="9">
        <v>1.7924698729797628</v>
      </c>
      <c r="AX440" s="9">
        <v>2.7870582536884347</v>
      </c>
      <c r="AY440" s="9">
        <v>6.0271377821445871</v>
      </c>
      <c r="AZ440" s="9">
        <v>3.7795074599303646</v>
      </c>
      <c r="BA440" s="9" t="s">
        <v>0</v>
      </c>
      <c r="BB440" s="9" t="s">
        <v>0</v>
      </c>
      <c r="BC440" s="9" t="s">
        <v>0</v>
      </c>
      <c r="BD440" s="9" t="s">
        <v>0</v>
      </c>
      <c r="BE440" s="9" t="s">
        <v>0</v>
      </c>
      <c r="BF440" s="9" t="s">
        <v>0</v>
      </c>
      <c r="BG440" s="9"/>
      <c r="BH440" s="9"/>
    </row>
    <row r="441" spans="3:60" x14ac:dyDescent="0.2">
      <c r="C441" s="9" t="s">
        <v>491</v>
      </c>
      <c r="D441" s="9">
        <v>6051816.3573157489</v>
      </c>
      <c r="E441" s="9">
        <v>6279337.6750843395</v>
      </c>
      <c r="F441" s="9">
        <v>6562562.0749706989</v>
      </c>
      <c r="G441" s="9">
        <v>6950992.3629812412</v>
      </c>
      <c r="H441" s="9">
        <v>7096284.6464963155</v>
      </c>
      <c r="I441" s="9">
        <v>7057988.6479288395</v>
      </c>
      <c r="J441" s="9">
        <v>7420819.8493986018</v>
      </c>
      <c r="K441" s="9">
        <v>7639509.87772159</v>
      </c>
      <c r="L441" s="9">
        <v>7910264.6249470478</v>
      </c>
      <c r="M441" s="9">
        <v>8213350.6691749124</v>
      </c>
      <c r="N441" s="9">
        <v>8327146.0066808546</v>
      </c>
      <c r="O441" s="9">
        <v>8389980.5598414838</v>
      </c>
      <c r="P441" s="9">
        <v>9095990.4432651624</v>
      </c>
      <c r="Q441" s="9">
        <v>9278775.3369128704</v>
      </c>
      <c r="R441" s="9">
        <v>9551889.988798894</v>
      </c>
      <c r="S441" s="9">
        <v>9832585.6944663245</v>
      </c>
      <c r="T441" s="9">
        <v>10110524.410149798</v>
      </c>
      <c r="U441" s="9">
        <v>10433179.616406022</v>
      </c>
      <c r="V441" s="9">
        <v>10875560.441977739</v>
      </c>
      <c r="W441" s="9">
        <v>11253210.969375856</v>
      </c>
      <c r="X441" s="9">
        <v>11580499.404849725</v>
      </c>
      <c r="Y441" s="9">
        <v>12064823.948254032</v>
      </c>
      <c r="Z441" s="9">
        <v>12222943.140556503</v>
      </c>
      <c r="AA441" s="9">
        <v>12263824.857372632</v>
      </c>
      <c r="AB441" s="9">
        <v>12589566.595404953</v>
      </c>
      <c r="AC441" s="9">
        <v>12921682.913361158</v>
      </c>
      <c r="AD441" s="9">
        <v>13173420.238848016</v>
      </c>
      <c r="AE441" s="9">
        <v>13595813.59702451</v>
      </c>
      <c r="AF441" s="9">
        <v>13990469.522586651</v>
      </c>
      <c r="AG441" s="9">
        <v>14933895.22413281</v>
      </c>
      <c r="AH441" s="9">
        <v>15539734.52282979</v>
      </c>
      <c r="AI441" s="9">
        <v>15833653.193102799</v>
      </c>
      <c r="AJ441" s="9">
        <v>16067707.902730236</v>
      </c>
      <c r="AK441" s="9">
        <v>16284798.800382962</v>
      </c>
      <c r="AL441" s="9">
        <v>17054151.178550296</v>
      </c>
      <c r="AM441" s="9">
        <v>17471380.540050615</v>
      </c>
      <c r="AN441" s="9">
        <v>18071106.4536351</v>
      </c>
      <c r="AO441" s="9">
        <v>18616660.642491654</v>
      </c>
      <c r="AP441" s="9">
        <v>18722389.976035941</v>
      </c>
      <c r="AQ441" s="9">
        <v>18027517.045283198</v>
      </c>
      <c r="AR441" s="9">
        <v>18435228.846075408</v>
      </c>
      <c r="AS441" s="9">
        <v>18836876.025634684</v>
      </c>
      <c r="AT441" s="9">
        <v>18860574.991695665</v>
      </c>
      <c r="AU441" s="9">
        <v>19030006.570794482</v>
      </c>
      <c r="AV441" s="9">
        <v>19412248.112931892</v>
      </c>
      <c r="AW441" s="9">
        <v>19804764.414742664</v>
      </c>
      <c r="AX441" s="9">
        <v>20182849.642212629</v>
      </c>
      <c r="AY441" s="9">
        <v>20745648.930877764</v>
      </c>
      <c r="AZ441" s="9">
        <v>21153956.500534471</v>
      </c>
      <c r="BA441" s="9">
        <v>21517305.080883481</v>
      </c>
      <c r="BB441" s="9">
        <v>21883585.019921914</v>
      </c>
      <c r="BC441" s="9">
        <v>22250897.12878577</v>
      </c>
      <c r="BD441" s="9">
        <v>22609543.272268016</v>
      </c>
      <c r="BE441" s="9">
        <v>22973042.610324591</v>
      </c>
      <c r="BF441" s="9">
        <v>23332092.663713194</v>
      </c>
      <c r="BG441" s="9"/>
      <c r="BH441" s="9"/>
    </row>
    <row r="442" spans="3:60" x14ac:dyDescent="0.2">
      <c r="C442" s="9" t="s">
        <v>493</v>
      </c>
      <c r="D442" s="9">
        <v>17488.6733304191</v>
      </c>
      <c r="E442" s="9">
        <v>18010.850086222654</v>
      </c>
      <c r="F442" s="9">
        <v>18674.403255132955</v>
      </c>
      <c r="G442" s="9">
        <v>19633.803815515348</v>
      </c>
      <c r="H442" s="9">
        <v>19909.211449545961</v>
      </c>
      <c r="I442" s="9">
        <v>19676.345243673692</v>
      </c>
      <c r="J442" s="9">
        <v>20581.247611954976</v>
      </c>
      <c r="K442" s="9">
        <v>21084.425476321408</v>
      </c>
      <c r="L442" s="9">
        <v>21721.755192945722</v>
      </c>
      <c r="M442" s="9">
        <v>22432.674606405697</v>
      </c>
      <c r="N442" s="9">
        <v>22607.728440762323</v>
      </c>
      <c r="O442" s="9">
        <v>22641.849882117112</v>
      </c>
      <c r="P442" s="9">
        <v>22160.721855670206</v>
      </c>
      <c r="Q442" s="9">
        <v>22501.618081538698</v>
      </c>
      <c r="R442" s="9">
        <v>23059.185974617569</v>
      </c>
      <c r="S442" s="9">
        <v>23621.842706447551</v>
      </c>
      <c r="T442" s="9">
        <v>24165.071878239676</v>
      </c>
      <c r="U442" s="9">
        <v>24813.286310628169</v>
      </c>
      <c r="V442" s="9">
        <v>25724.536874223231</v>
      </c>
      <c r="W442" s="9">
        <v>26443.067598074602</v>
      </c>
      <c r="X442" s="9">
        <v>27031.593104242475</v>
      </c>
      <c r="Y442" s="9">
        <v>27981.145827439319</v>
      </c>
      <c r="Z442" s="9">
        <v>28168.719142715257</v>
      </c>
      <c r="AA442" s="9">
        <v>28094.826835706554</v>
      </c>
      <c r="AB442" s="9">
        <v>28692.422240260687</v>
      </c>
      <c r="AC442" s="9">
        <v>29305.1489624649</v>
      </c>
      <c r="AD442" s="9">
        <v>29731.508194097081</v>
      </c>
      <c r="AE442" s="9">
        <v>30542.260782043264</v>
      </c>
      <c r="AF442" s="9">
        <v>31294.619949967535</v>
      </c>
      <c r="AG442" s="9">
        <v>29381.712487998495</v>
      </c>
      <c r="AH442" s="9">
        <v>30436.271435553725</v>
      </c>
      <c r="AI442" s="9">
        <v>30863.445572907727</v>
      </c>
      <c r="AJ442" s="9">
        <v>31138.904550857493</v>
      </c>
      <c r="AK442" s="9">
        <v>31372.22245610776</v>
      </c>
      <c r="AL442" s="9">
        <v>30142.119127293412</v>
      </c>
      <c r="AM442" s="9">
        <v>30713.556206872261</v>
      </c>
      <c r="AN442" s="9">
        <v>31614.902991540966</v>
      </c>
      <c r="AO442" s="9">
        <v>32401.94718621963</v>
      </c>
      <c r="AP442" s="9">
        <v>32414.835238649612</v>
      </c>
      <c r="AQ442" s="9">
        <v>30684.501545825424</v>
      </c>
      <c r="AR442" s="9">
        <v>31248.7998492269</v>
      </c>
      <c r="AS442" s="9">
        <v>31806.188668023355</v>
      </c>
      <c r="AT442" s="9">
        <v>31715.150986834367</v>
      </c>
      <c r="AU442" s="9">
        <v>31881.758387289425</v>
      </c>
      <c r="AV442" s="9">
        <v>32399.175642506412</v>
      </c>
      <c r="AW442" s="9">
        <v>32924.170462237504</v>
      </c>
      <c r="AX442" s="9">
        <v>33410.859767469497</v>
      </c>
      <c r="AY442" s="9">
        <v>34184.350769627505</v>
      </c>
      <c r="AZ442" s="9">
        <v>34704.930479475392</v>
      </c>
      <c r="BA442" s="9">
        <v>35163.003760633357</v>
      </c>
      <c r="BB442" s="9">
        <v>35639.777126284556</v>
      </c>
      <c r="BC442" s="9">
        <v>36114.290342343258</v>
      </c>
      <c r="BD442" s="9">
        <v>36574.713578320741</v>
      </c>
      <c r="BE442" s="9">
        <v>37041.300078621869</v>
      </c>
      <c r="BF442" s="9">
        <v>37521.496024502332</v>
      </c>
      <c r="BG442" s="9"/>
      <c r="BH442" s="9"/>
    </row>
    <row r="443" spans="3:60" x14ac:dyDescent="0.2">
      <c r="C443" s="9" t="s">
        <v>494</v>
      </c>
      <c r="D443" s="9">
        <v>663.00475741542141</v>
      </c>
      <c r="E443" s="9">
        <v>682.84765380029216</v>
      </c>
      <c r="F443" s="9">
        <v>694.15536406732804</v>
      </c>
      <c r="G443" s="9">
        <v>695.53915509294632</v>
      </c>
      <c r="H443" s="9">
        <v>699.89235926562583</v>
      </c>
      <c r="I443" s="9">
        <v>714.09782696492732</v>
      </c>
      <c r="J443" s="9">
        <v>715.49484587332211</v>
      </c>
      <c r="K443" s="9">
        <v>728.29077282723051</v>
      </c>
      <c r="L443" s="9">
        <v>728.83010884094574</v>
      </c>
      <c r="M443" s="9">
        <v>739.74087952726973</v>
      </c>
      <c r="N443" s="9">
        <v>755.10273321692114</v>
      </c>
      <c r="O443" s="9">
        <v>774.96916464729065</v>
      </c>
      <c r="P443" s="9">
        <v>753.52933476657222</v>
      </c>
      <c r="Q443" s="9">
        <v>758.72077539293457</v>
      </c>
      <c r="R443" s="9">
        <v>768.57655818071839</v>
      </c>
      <c r="S443" s="9">
        <v>775.11659940659661</v>
      </c>
      <c r="T443" s="9">
        <v>769.02703531243583</v>
      </c>
      <c r="U443" s="9">
        <v>782.6431957732816</v>
      </c>
      <c r="V443" s="9">
        <v>773.69245970815155</v>
      </c>
      <c r="W443" s="9">
        <v>774.72327863710336</v>
      </c>
      <c r="X443" s="9">
        <v>771.30399738389212</v>
      </c>
      <c r="Y443" s="9">
        <v>750.77942012025812</v>
      </c>
      <c r="Z443" s="9">
        <v>719.64743486816701</v>
      </c>
      <c r="AA443" s="9">
        <v>699.42625127337362</v>
      </c>
      <c r="AB443" s="9">
        <v>676.69915060333915</v>
      </c>
      <c r="AC443" s="9">
        <v>639.91904667118024</v>
      </c>
      <c r="AD443" s="9">
        <v>634.23276455503969</v>
      </c>
      <c r="AE443" s="9">
        <v>623.45040572749213</v>
      </c>
      <c r="AF443" s="9">
        <v>627.96895591853615</v>
      </c>
      <c r="AG443" s="9">
        <v>583.73333293872872</v>
      </c>
      <c r="AH443" s="9">
        <v>588.34714635863043</v>
      </c>
      <c r="AI443" s="9">
        <v>584.60777489417103</v>
      </c>
      <c r="AJ443" s="9">
        <v>580.13535786460568</v>
      </c>
      <c r="AK443" s="9">
        <v>575.51877707041888</v>
      </c>
      <c r="AL443" s="9">
        <v>536.24224698940941</v>
      </c>
      <c r="AM443" s="9">
        <v>534.56623711886232</v>
      </c>
      <c r="AN443" s="9">
        <v>533.01865788403791</v>
      </c>
      <c r="AO443" s="9">
        <v>520.59659836166134</v>
      </c>
      <c r="AP443" s="9">
        <v>532.16382127438476</v>
      </c>
      <c r="AQ443" s="9">
        <v>509.43807544097859</v>
      </c>
      <c r="AR443" s="9">
        <v>496.64688976795452</v>
      </c>
      <c r="AS443" s="9">
        <v>483.19173210746402</v>
      </c>
      <c r="AT443" s="9">
        <v>469.3364709413155</v>
      </c>
      <c r="AU443" s="9">
        <v>460.08588087340445</v>
      </c>
      <c r="AV443" s="9">
        <v>454.24727764831732</v>
      </c>
      <c r="AW443" s="9">
        <v>460.56933551754713</v>
      </c>
      <c r="AX443" s="9">
        <v>471.40421581858311</v>
      </c>
      <c r="AY443" s="9">
        <v>497.51438811395712</v>
      </c>
      <c r="AZ443" s="9">
        <v>514.06319382067613</v>
      </c>
      <c r="BA443" s="9" t="s">
        <v>0</v>
      </c>
      <c r="BB443" s="9" t="s">
        <v>0</v>
      </c>
      <c r="BC443" s="9" t="s">
        <v>0</v>
      </c>
      <c r="BD443" s="9" t="s">
        <v>0</v>
      </c>
      <c r="BE443" s="9" t="s">
        <v>0</v>
      </c>
      <c r="BF443" s="9" t="s">
        <v>0</v>
      </c>
      <c r="BG443" s="9"/>
      <c r="BH443" s="9"/>
    </row>
    <row r="444" spans="3:60" x14ac:dyDescent="0.2">
      <c r="C444" s="9" t="s">
        <v>495</v>
      </c>
      <c r="D444" s="9">
        <v>3355208</v>
      </c>
      <c r="E444" s="9">
        <v>3377258</v>
      </c>
      <c r="F444" s="9">
        <v>3343952</v>
      </c>
      <c r="G444" s="9">
        <v>3373066</v>
      </c>
      <c r="H444" s="9">
        <v>3367298</v>
      </c>
      <c r="I444" s="9">
        <v>3117357</v>
      </c>
      <c r="J444" s="9">
        <v>3176129</v>
      </c>
      <c r="K444" s="9">
        <v>3276596</v>
      </c>
      <c r="L444" s="9">
        <v>3210788</v>
      </c>
      <c r="M444" s="9">
        <v>3191166</v>
      </c>
      <c r="N444" s="9">
        <v>3227495</v>
      </c>
      <c r="O444" s="9">
        <v>3272567</v>
      </c>
      <c r="P444" s="9">
        <v>3676598</v>
      </c>
      <c r="Q444" s="9">
        <v>3691735</v>
      </c>
      <c r="R444" s="9">
        <v>3690575</v>
      </c>
      <c r="S444" s="9">
        <v>3683460</v>
      </c>
      <c r="T444" s="9">
        <v>3727339</v>
      </c>
      <c r="U444" s="9">
        <v>3749978</v>
      </c>
      <c r="V444" s="9">
        <v>3709736</v>
      </c>
      <c r="W444" s="9">
        <v>3618236</v>
      </c>
      <c r="X444" s="9">
        <v>3558555</v>
      </c>
      <c r="Y444" s="9">
        <v>3473712</v>
      </c>
      <c r="Z444" s="9">
        <v>3233213</v>
      </c>
      <c r="AA444" s="9">
        <v>3088278</v>
      </c>
      <c r="AB444" s="9">
        <v>3176337</v>
      </c>
      <c r="AC444" s="9">
        <v>3074954</v>
      </c>
      <c r="AD444" s="9">
        <v>3040570</v>
      </c>
      <c r="AE444" s="9">
        <v>2971577</v>
      </c>
      <c r="AF444" s="9">
        <v>2868810</v>
      </c>
      <c r="AG444" s="9">
        <v>3087615</v>
      </c>
      <c r="AH444" s="9">
        <v>3016281</v>
      </c>
      <c r="AI444" s="9">
        <v>2966100.4</v>
      </c>
      <c r="AJ444" s="9">
        <v>2897817</v>
      </c>
      <c r="AK444" s="9">
        <v>2416084</v>
      </c>
      <c r="AL444" s="9">
        <v>2501014</v>
      </c>
      <c r="AM444" s="9">
        <v>2462423</v>
      </c>
      <c r="AN444" s="9">
        <v>2451899.4699999997</v>
      </c>
      <c r="AO444" s="9">
        <v>2312428.3899999997</v>
      </c>
      <c r="AP444" s="9">
        <v>2269592.0499999998</v>
      </c>
      <c r="AQ444" s="9">
        <v>2171232.0499999998</v>
      </c>
      <c r="AR444" s="9">
        <v>2144791.4299999997</v>
      </c>
      <c r="AS444" s="9">
        <v>2071914.0167307693</v>
      </c>
      <c r="AT444" s="9">
        <v>2023356</v>
      </c>
      <c r="AU444" s="9">
        <v>1929547.666448683</v>
      </c>
      <c r="AV444" s="9">
        <v>1890758.9543573004</v>
      </c>
      <c r="AW444" s="9">
        <v>1810690.26</v>
      </c>
      <c r="AX444" s="9">
        <v>1788307.63</v>
      </c>
      <c r="AY444" s="9">
        <v>1844848.9440147073</v>
      </c>
      <c r="AZ444" s="9">
        <v>1861909.151450183</v>
      </c>
      <c r="BA444" s="9" t="s">
        <v>0</v>
      </c>
      <c r="BB444" s="9" t="s">
        <v>0</v>
      </c>
      <c r="BC444" s="9" t="s">
        <v>0</v>
      </c>
      <c r="BD444" s="9" t="s">
        <v>0</v>
      </c>
      <c r="BE444" s="9" t="s">
        <v>0</v>
      </c>
      <c r="BF444" s="9" t="s">
        <v>0</v>
      </c>
      <c r="BG444" s="9"/>
      <c r="BH444" s="9"/>
    </row>
    <row r="445" spans="3:60" x14ac:dyDescent="0.2">
      <c r="C445" s="9" t="s">
        <v>496</v>
      </c>
      <c r="D445" s="9" t="s">
        <v>0</v>
      </c>
      <c r="E445" s="9" t="s">
        <v>0</v>
      </c>
      <c r="F445" s="9" t="s">
        <v>0</v>
      </c>
      <c r="G445" s="9" t="s">
        <v>0</v>
      </c>
      <c r="H445" s="9" t="s">
        <v>0</v>
      </c>
      <c r="I445" s="9" t="s">
        <v>0</v>
      </c>
      <c r="J445" s="9" t="s">
        <v>0</v>
      </c>
      <c r="K445" s="9" t="s">
        <v>0</v>
      </c>
      <c r="L445" s="9" t="s">
        <v>0</v>
      </c>
      <c r="M445" s="9" t="s">
        <v>0</v>
      </c>
      <c r="N445" s="9">
        <v>19.979180869492051</v>
      </c>
      <c r="O445" s="9">
        <v>20.990022983711071</v>
      </c>
      <c r="P445" s="9" t="s">
        <v>0</v>
      </c>
      <c r="Q445" s="9" t="s">
        <v>0</v>
      </c>
      <c r="R445" s="9" t="s">
        <v>0</v>
      </c>
      <c r="S445" s="9" t="s">
        <v>0</v>
      </c>
      <c r="T445" s="9" t="s">
        <v>0</v>
      </c>
      <c r="U445" s="9">
        <v>22.527795469477034</v>
      </c>
      <c r="V445" s="9">
        <v>22.658339334572457</v>
      </c>
      <c r="W445" s="9">
        <v>21.49301887170601</v>
      </c>
      <c r="X445" s="9">
        <v>19.809171878666774</v>
      </c>
      <c r="Y445" s="9">
        <v>19.582909494445026</v>
      </c>
      <c r="Z445" s="9">
        <v>18.491508608984695</v>
      </c>
      <c r="AA445" s="9">
        <v>19.812727184710951</v>
      </c>
      <c r="AB445" s="9">
        <v>19.558390351375838</v>
      </c>
      <c r="AC445" s="9">
        <v>18.364842167346396</v>
      </c>
      <c r="AD445" s="9">
        <v>18.397339292142039</v>
      </c>
      <c r="AE445" s="9">
        <v>17.430584993226997</v>
      </c>
      <c r="AF445" s="9">
        <v>17.001346506906849</v>
      </c>
      <c r="AG445" s="9">
        <v>16.966224675146172</v>
      </c>
      <c r="AH445" s="9">
        <v>17.579525625586594</v>
      </c>
      <c r="AI445" s="9">
        <v>16.909897568605974</v>
      </c>
      <c r="AJ445" s="9">
        <v>17.708326177259782</v>
      </c>
      <c r="AK445" s="9">
        <v>18.126453795159879</v>
      </c>
      <c r="AL445" s="9">
        <v>18.007880218976169</v>
      </c>
      <c r="AM445" s="9">
        <v>17.394772744644595</v>
      </c>
      <c r="AN445" s="9">
        <v>17.851200780370625</v>
      </c>
      <c r="AO445" s="9">
        <v>18.290728991281064</v>
      </c>
      <c r="AP445" s="9">
        <v>18.744542986626506</v>
      </c>
      <c r="AQ445" s="9">
        <v>19.269924155946253</v>
      </c>
      <c r="AR445" s="9">
        <v>19.978524546352155</v>
      </c>
      <c r="AS445" s="9">
        <v>17.802770629863883</v>
      </c>
      <c r="AT445" s="9">
        <v>17.887886101334349</v>
      </c>
      <c r="AU445" s="9">
        <v>18.033974687011959</v>
      </c>
      <c r="AV445" s="9">
        <v>17.597718621974252</v>
      </c>
      <c r="AW445" s="9">
        <v>17.844341379345121</v>
      </c>
      <c r="AX445" s="9">
        <v>17.935654955638324</v>
      </c>
      <c r="AY445" s="9">
        <v>19.61608218572437</v>
      </c>
      <c r="AZ445" s="9">
        <v>21.271718177888353</v>
      </c>
      <c r="BA445" s="9" t="s">
        <v>0</v>
      </c>
      <c r="BB445" s="9" t="s">
        <v>0</v>
      </c>
      <c r="BC445" s="9" t="s">
        <v>0</v>
      </c>
      <c r="BD445" s="9" t="s">
        <v>0</v>
      </c>
      <c r="BE445" s="9" t="s">
        <v>0</v>
      </c>
      <c r="BF445" s="9" t="s">
        <v>0</v>
      </c>
      <c r="BG445" s="9"/>
      <c r="BH445" s="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G37"/>
  <sheetViews>
    <sheetView zoomScaleNormal="100" workbookViewId="0">
      <selection activeCell="F5" sqref="F5"/>
    </sheetView>
  </sheetViews>
  <sheetFormatPr defaultRowHeight="12.75" x14ac:dyDescent="0.2"/>
  <cols>
    <col min="1" max="1" width="22.28515625" customWidth="1"/>
    <col min="3" max="3" width="18.42578125" customWidth="1"/>
    <col min="5" max="5" width="9.7109375" bestFit="1" customWidth="1"/>
  </cols>
  <sheetData>
    <row r="1" spans="1:7" x14ac:dyDescent="0.2">
      <c r="A1" s="1"/>
      <c r="B1" s="2"/>
      <c r="C1" s="1"/>
      <c r="D1" s="3"/>
      <c r="E1" t="s">
        <v>3</v>
      </c>
      <c r="F1" s="4">
        <v>2018</v>
      </c>
    </row>
    <row r="2" spans="1:7" ht="13.5" thickBot="1" x14ac:dyDescent="0.25">
      <c r="A2" s="514" t="s">
        <v>4</v>
      </c>
      <c r="B2" s="514"/>
      <c r="C2" s="514" t="s">
        <v>5</v>
      </c>
      <c r="D2" s="514"/>
      <c r="E2" t="s">
        <v>6</v>
      </c>
      <c r="F2" s="5">
        <v>34</v>
      </c>
    </row>
    <row r="3" spans="1:7" x14ac:dyDescent="0.2">
      <c r="A3" s="1"/>
      <c r="B3" s="2"/>
      <c r="C3" s="1"/>
      <c r="D3" s="3"/>
      <c r="E3" t="s">
        <v>7</v>
      </c>
      <c r="F3" s="6">
        <v>6</v>
      </c>
      <c r="G3">
        <v>4</v>
      </c>
    </row>
    <row r="4" spans="1:7" x14ac:dyDescent="0.2">
      <c r="E4" t="s">
        <v>464</v>
      </c>
      <c r="F4" t="s">
        <v>619</v>
      </c>
    </row>
    <row r="5" spans="1:7" x14ac:dyDescent="0.2">
      <c r="A5" t="s">
        <v>9</v>
      </c>
      <c r="B5" t="s">
        <v>8</v>
      </c>
      <c r="C5" t="s">
        <v>32</v>
      </c>
      <c r="D5" t="s">
        <v>8</v>
      </c>
    </row>
    <row r="6" spans="1:7" x14ac:dyDescent="0.2">
      <c r="A6" t="s">
        <v>10</v>
      </c>
      <c r="B6" t="s">
        <v>8</v>
      </c>
      <c r="C6" t="s">
        <v>47</v>
      </c>
      <c r="D6" t="s">
        <v>8</v>
      </c>
    </row>
    <row r="7" spans="1:7" x14ac:dyDescent="0.2">
      <c r="A7" t="s">
        <v>11</v>
      </c>
      <c r="B7" t="s">
        <v>8</v>
      </c>
      <c r="C7" t="s">
        <v>62</v>
      </c>
      <c r="D7" t="s">
        <v>8</v>
      </c>
    </row>
    <row r="8" spans="1:7" x14ac:dyDescent="0.2">
      <c r="A8" t="s">
        <v>12</v>
      </c>
      <c r="B8" t="s">
        <v>8</v>
      </c>
      <c r="C8" t="s">
        <v>77</v>
      </c>
      <c r="D8" t="s">
        <v>8</v>
      </c>
    </row>
    <row r="9" spans="1:7" x14ac:dyDescent="0.2">
      <c r="A9" t="s">
        <v>14</v>
      </c>
      <c r="B9" t="s">
        <v>8</v>
      </c>
      <c r="C9" t="s">
        <v>92</v>
      </c>
      <c r="D9" t="s">
        <v>8</v>
      </c>
    </row>
    <row r="10" spans="1:7" x14ac:dyDescent="0.2">
      <c r="A10" t="s">
        <v>13</v>
      </c>
      <c r="B10" t="s">
        <v>8</v>
      </c>
      <c r="C10" t="s">
        <v>514</v>
      </c>
      <c r="D10" t="s">
        <v>8</v>
      </c>
    </row>
    <row r="11" spans="1:7" x14ac:dyDescent="0.2">
      <c r="A11" t="s">
        <v>15</v>
      </c>
      <c r="B11" t="s">
        <v>8</v>
      </c>
      <c r="C11" t="s">
        <v>121</v>
      </c>
      <c r="D11" t="s">
        <v>8</v>
      </c>
    </row>
    <row r="12" spans="1:7" x14ac:dyDescent="0.2">
      <c r="A12" t="s">
        <v>508</v>
      </c>
      <c r="B12" t="s">
        <v>8</v>
      </c>
      <c r="C12" t="s">
        <v>136</v>
      </c>
      <c r="D12" t="s">
        <v>8</v>
      </c>
    </row>
    <row r="13" spans="1:7" x14ac:dyDescent="0.2">
      <c r="A13" t="s">
        <v>16</v>
      </c>
      <c r="B13" t="s">
        <v>8</v>
      </c>
      <c r="C13" t="s">
        <v>151</v>
      </c>
      <c r="D13" t="s">
        <v>8</v>
      </c>
    </row>
    <row r="14" spans="1:7" x14ac:dyDescent="0.2">
      <c r="A14" t="s">
        <v>509</v>
      </c>
      <c r="B14" t="s">
        <v>8</v>
      </c>
      <c r="C14" t="s">
        <v>166</v>
      </c>
      <c r="D14" t="s">
        <v>8</v>
      </c>
    </row>
    <row r="15" spans="1:7" x14ac:dyDescent="0.2">
      <c r="A15" t="s">
        <v>510</v>
      </c>
      <c r="B15" t="s">
        <v>8</v>
      </c>
      <c r="C15" t="s">
        <v>181</v>
      </c>
      <c r="D15" t="s">
        <v>8</v>
      </c>
    </row>
    <row r="16" spans="1:7" x14ac:dyDescent="0.2">
      <c r="A16" t="s">
        <v>511</v>
      </c>
      <c r="B16" t="s">
        <v>8</v>
      </c>
      <c r="C16" t="s">
        <v>196</v>
      </c>
      <c r="D16" t="s">
        <v>8</v>
      </c>
    </row>
    <row r="17" spans="1:4" x14ac:dyDescent="0.2">
      <c r="A17" t="s">
        <v>512</v>
      </c>
      <c r="B17" t="s">
        <v>8</v>
      </c>
      <c r="C17" t="s">
        <v>211</v>
      </c>
      <c r="D17" t="s">
        <v>8</v>
      </c>
    </row>
    <row r="18" spans="1:4" x14ac:dyDescent="0.2">
      <c r="A18" t="s">
        <v>513</v>
      </c>
      <c r="B18" t="s">
        <v>8</v>
      </c>
      <c r="C18" t="s">
        <v>226</v>
      </c>
      <c r="D18" t="s">
        <v>8</v>
      </c>
    </row>
    <row r="19" spans="1:4" x14ac:dyDescent="0.2">
      <c r="C19" t="s">
        <v>241</v>
      </c>
      <c r="D19" t="s">
        <v>8</v>
      </c>
    </row>
    <row r="20" spans="1:4" x14ac:dyDescent="0.2">
      <c r="C20" t="s">
        <v>257</v>
      </c>
      <c r="D20" t="s">
        <v>8</v>
      </c>
    </row>
    <row r="21" spans="1:4" x14ac:dyDescent="0.2">
      <c r="C21" t="s">
        <v>272</v>
      </c>
      <c r="D21" t="s">
        <v>8</v>
      </c>
    </row>
    <row r="22" spans="1:4" x14ac:dyDescent="0.2">
      <c r="C22" t="s">
        <v>486</v>
      </c>
      <c r="D22" t="s">
        <v>8</v>
      </c>
    </row>
    <row r="23" spans="1:4" x14ac:dyDescent="0.2">
      <c r="C23" t="s">
        <v>287</v>
      </c>
      <c r="D23" t="s">
        <v>8</v>
      </c>
    </row>
    <row r="24" spans="1:4" x14ac:dyDescent="0.2">
      <c r="C24" t="s">
        <v>302</v>
      </c>
      <c r="D24" t="s">
        <v>8</v>
      </c>
    </row>
    <row r="25" spans="1:4" x14ac:dyDescent="0.2">
      <c r="C25" t="s">
        <v>317</v>
      </c>
      <c r="D25" t="s">
        <v>8</v>
      </c>
    </row>
    <row r="26" spans="1:4" x14ac:dyDescent="0.2">
      <c r="C26" t="s">
        <v>332</v>
      </c>
      <c r="D26" t="s">
        <v>8</v>
      </c>
    </row>
    <row r="27" spans="1:4" x14ac:dyDescent="0.2">
      <c r="C27" t="s">
        <v>347</v>
      </c>
      <c r="D27" t="s">
        <v>8</v>
      </c>
    </row>
    <row r="28" spans="1:4" x14ac:dyDescent="0.2">
      <c r="C28" t="s">
        <v>362</v>
      </c>
      <c r="D28" t="s">
        <v>8</v>
      </c>
    </row>
    <row r="29" spans="1:4" x14ac:dyDescent="0.2">
      <c r="C29" t="s">
        <v>377</v>
      </c>
      <c r="D29" t="s">
        <v>8</v>
      </c>
    </row>
    <row r="30" spans="1:4" x14ac:dyDescent="0.2">
      <c r="C30" t="s">
        <v>392</v>
      </c>
      <c r="D30" t="s">
        <v>8</v>
      </c>
    </row>
    <row r="31" spans="1:4" x14ac:dyDescent="0.2">
      <c r="C31" t="s">
        <v>407</v>
      </c>
      <c r="D31" t="s">
        <v>8</v>
      </c>
    </row>
    <row r="32" spans="1:4" x14ac:dyDescent="0.2">
      <c r="C32" t="s">
        <v>422</v>
      </c>
      <c r="D32" t="s">
        <v>8</v>
      </c>
    </row>
    <row r="33" spans="3:4" x14ac:dyDescent="0.2">
      <c r="C33" t="s">
        <v>437</v>
      </c>
      <c r="D33" t="s">
        <v>8</v>
      </c>
    </row>
    <row r="34" spans="3:4" x14ac:dyDescent="0.2">
      <c r="C34" t="s">
        <v>2</v>
      </c>
      <c r="D34" t="s">
        <v>8</v>
      </c>
    </row>
    <row r="35" spans="3:4" x14ac:dyDescent="0.2">
      <c r="C35" t="s">
        <v>454</v>
      </c>
      <c r="D35" t="s">
        <v>8</v>
      </c>
    </row>
    <row r="36" spans="3:4" x14ac:dyDescent="0.2">
      <c r="C36" t="s">
        <v>463</v>
      </c>
      <c r="D36" t="s">
        <v>8</v>
      </c>
    </row>
    <row r="37" spans="3:4" x14ac:dyDescent="0.2">
      <c r="C37" t="s">
        <v>497</v>
      </c>
      <c r="D37" t="s">
        <v>8</v>
      </c>
    </row>
  </sheetData>
  <mergeCells count="2">
    <mergeCell ref="A2:B2"/>
    <mergeCell ref="C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453</vt:i4>
      </vt:variant>
    </vt:vector>
  </HeadingPairs>
  <TitlesOfParts>
    <vt:vector size="478" baseType="lpstr">
      <vt:lpstr>gdp 2015 pr_fx rates</vt:lpstr>
      <vt:lpstr>TABLE (6)</vt:lpstr>
      <vt:lpstr>TABLE (5)</vt:lpstr>
      <vt:lpstr>TABLE (4)</vt:lpstr>
      <vt:lpstr>TABLE (3)</vt:lpstr>
      <vt:lpstr>TABLE (2)</vt:lpstr>
      <vt:lpstr>TABLE</vt:lpstr>
      <vt:lpstr>fx rate</vt:lpstr>
      <vt:lpstr>def defl</vt:lpstr>
      <vt:lpstr>CHARTS5</vt:lpstr>
      <vt:lpstr>dataCharts1</vt:lpstr>
      <vt:lpstr>TABLE1</vt:lpstr>
      <vt:lpstr>TABLE2</vt:lpstr>
      <vt:lpstr>TABLE3</vt:lpstr>
      <vt:lpstr>For Table3</vt:lpstr>
      <vt:lpstr>TABLE4_V1</vt:lpstr>
      <vt:lpstr>TABLE4</vt:lpstr>
      <vt:lpstr>TABLE5</vt:lpstr>
      <vt:lpstr>TABLE6</vt:lpstr>
      <vt:lpstr>For table 6</vt:lpstr>
      <vt:lpstr>TABLE7</vt:lpstr>
      <vt:lpstr>TABLE8a</vt:lpstr>
      <vt:lpstr>TABLE8b</vt:lpstr>
      <vt:lpstr>data</vt:lpstr>
      <vt:lpstr>verif</vt:lpstr>
      <vt:lpstr>al_def020</vt:lpstr>
      <vt:lpstr>al_def023</vt:lpstr>
      <vt:lpstr>al_def024</vt:lpstr>
      <vt:lpstr>al_def040</vt:lpstr>
      <vt:lpstr>al_def042</vt:lpstr>
      <vt:lpstr>al_def043</vt:lpstr>
      <vt:lpstr>al_def047</vt:lpstr>
      <vt:lpstr>al_dpq013</vt:lpstr>
      <vt:lpstr>al_dpr025</vt:lpstr>
      <vt:lpstr>al_dpr026</vt:lpstr>
      <vt:lpstr>al_dpr032</vt:lpstr>
      <vt:lpstr>al_dpr035</vt:lpstr>
      <vt:lpstr>al_efi011</vt:lpstr>
      <vt:lpstr>al_efi016</vt:lpstr>
      <vt:lpstr>be_def020</vt:lpstr>
      <vt:lpstr>be_def023</vt:lpstr>
      <vt:lpstr>be_def024</vt:lpstr>
      <vt:lpstr>be_def040</vt:lpstr>
      <vt:lpstr>be_def042</vt:lpstr>
      <vt:lpstr>be_def043</vt:lpstr>
      <vt:lpstr>be_def047</vt:lpstr>
      <vt:lpstr>be_dpq013</vt:lpstr>
      <vt:lpstr>be_dpr025</vt:lpstr>
      <vt:lpstr>be_dpr026</vt:lpstr>
      <vt:lpstr>be_dpr032</vt:lpstr>
      <vt:lpstr>be_dpr035</vt:lpstr>
      <vt:lpstr>be_efi011</vt:lpstr>
      <vt:lpstr>be_efi016</vt:lpstr>
      <vt:lpstr>bg_def020</vt:lpstr>
      <vt:lpstr>bg_def023</vt:lpstr>
      <vt:lpstr>bg_def024</vt:lpstr>
      <vt:lpstr>bg_def040</vt:lpstr>
      <vt:lpstr>bg_def042</vt:lpstr>
      <vt:lpstr>bg_def043</vt:lpstr>
      <vt:lpstr>bg_def047</vt:lpstr>
      <vt:lpstr>bg_dpq013</vt:lpstr>
      <vt:lpstr>bg_dpr025</vt:lpstr>
      <vt:lpstr>bg_dpr026</vt:lpstr>
      <vt:lpstr>bg_dpr032</vt:lpstr>
      <vt:lpstr>bg_dpr035</vt:lpstr>
      <vt:lpstr>bg_efi011</vt:lpstr>
      <vt:lpstr>bg_efi016</vt:lpstr>
      <vt:lpstr>ca_def020</vt:lpstr>
      <vt:lpstr>ca_def023</vt:lpstr>
      <vt:lpstr>ca_def024</vt:lpstr>
      <vt:lpstr>ca_def040</vt:lpstr>
      <vt:lpstr>ca_def042</vt:lpstr>
      <vt:lpstr>ca_def043</vt:lpstr>
      <vt:lpstr>ca_def047</vt:lpstr>
      <vt:lpstr>ca_dpq013</vt:lpstr>
      <vt:lpstr>ca_dpr025</vt:lpstr>
      <vt:lpstr>ca_dpr026</vt:lpstr>
      <vt:lpstr>ca_dpr032</vt:lpstr>
      <vt:lpstr>ca_dpr035</vt:lpstr>
      <vt:lpstr>ca_efi011</vt:lpstr>
      <vt:lpstr>ca_efi016</vt:lpstr>
      <vt:lpstr>cz_def020</vt:lpstr>
      <vt:lpstr>cz_def023</vt:lpstr>
      <vt:lpstr>cz_def024</vt:lpstr>
      <vt:lpstr>cz_def040</vt:lpstr>
      <vt:lpstr>cz_def042</vt:lpstr>
      <vt:lpstr>cz_def043</vt:lpstr>
      <vt:lpstr>cz_def047</vt:lpstr>
      <vt:lpstr>cz_dpq013</vt:lpstr>
      <vt:lpstr>cz_dpr025</vt:lpstr>
      <vt:lpstr>cz_dpr026</vt:lpstr>
      <vt:lpstr>cz_dpr032</vt:lpstr>
      <vt:lpstr>cz_dpr035</vt:lpstr>
      <vt:lpstr>cz_efi011</vt:lpstr>
      <vt:lpstr>cz_efi016</vt:lpstr>
      <vt:lpstr>de_def020</vt:lpstr>
      <vt:lpstr>de_def023</vt:lpstr>
      <vt:lpstr>de_def024</vt:lpstr>
      <vt:lpstr>de_def040</vt:lpstr>
      <vt:lpstr>de_def042</vt:lpstr>
      <vt:lpstr>de_def043</vt:lpstr>
      <vt:lpstr>de_def047</vt:lpstr>
      <vt:lpstr>de_dpq013</vt:lpstr>
      <vt:lpstr>de_dpr025</vt:lpstr>
      <vt:lpstr>de_dpr026</vt:lpstr>
      <vt:lpstr>de_dpr032</vt:lpstr>
      <vt:lpstr>de_dpr035</vt:lpstr>
      <vt:lpstr>de_efi011</vt:lpstr>
      <vt:lpstr>de_efi016</vt:lpstr>
      <vt:lpstr>dk_def020</vt:lpstr>
      <vt:lpstr>dk_def023</vt:lpstr>
      <vt:lpstr>dk_def024</vt:lpstr>
      <vt:lpstr>dk_def040</vt:lpstr>
      <vt:lpstr>dk_def042</vt:lpstr>
      <vt:lpstr>dk_def043</vt:lpstr>
      <vt:lpstr>dk_def047</vt:lpstr>
      <vt:lpstr>dk_dpq013</vt:lpstr>
      <vt:lpstr>dk_dpr025</vt:lpstr>
      <vt:lpstr>dk_dpr026</vt:lpstr>
      <vt:lpstr>dk_dpr032</vt:lpstr>
      <vt:lpstr>dk_dpr035</vt:lpstr>
      <vt:lpstr>dk_efi011</vt:lpstr>
      <vt:lpstr>dk_efi016</vt:lpstr>
      <vt:lpstr>ee_def020</vt:lpstr>
      <vt:lpstr>ee_def023</vt:lpstr>
      <vt:lpstr>ee_def024</vt:lpstr>
      <vt:lpstr>ee_def040</vt:lpstr>
      <vt:lpstr>ee_def042</vt:lpstr>
      <vt:lpstr>ee_def043</vt:lpstr>
      <vt:lpstr>ee_def047</vt:lpstr>
      <vt:lpstr>ee_dpq013</vt:lpstr>
      <vt:lpstr>ee_dpr025</vt:lpstr>
      <vt:lpstr>ee_dpr026</vt:lpstr>
      <vt:lpstr>ee_dpr032</vt:lpstr>
      <vt:lpstr>ee_dpr035</vt:lpstr>
      <vt:lpstr>ee_efi011</vt:lpstr>
      <vt:lpstr>ee_efi016</vt:lpstr>
      <vt:lpstr>es_def020</vt:lpstr>
      <vt:lpstr>es_def023</vt:lpstr>
      <vt:lpstr>es_def024</vt:lpstr>
      <vt:lpstr>es_def040</vt:lpstr>
      <vt:lpstr>es_def042</vt:lpstr>
      <vt:lpstr>es_def043</vt:lpstr>
      <vt:lpstr>es_def047</vt:lpstr>
      <vt:lpstr>es_dpq013</vt:lpstr>
      <vt:lpstr>es_dpr025</vt:lpstr>
      <vt:lpstr>es_dpr026</vt:lpstr>
      <vt:lpstr>es_dpr032</vt:lpstr>
      <vt:lpstr>es_dpr035</vt:lpstr>
      <vt:lpstr>es_efi011</vt:lpstr>
      <vt:lpstr>es_efi016</vt:lpstr>
      <vt:lpstr>eu_def023</vt:lpstr>
      <vt:lpstr>eu_def024</vt:lpstr>
      <vt:lpstr>eu_def042</vt:lpstr>
      <vt:lpstr>eu_def043</vt:lpstr>
      <vt:lpstr>eu_def047</vt:lpstr>
      <vt:lpstr>eu_dpq013</vt:lpstr>
      <vt:lpstr>eu_dpr028</vt:lpstr>
      <vt:lpstr>eu_efi011</vt:lpstr>
      <vt:lpstr>eu_efi016</vt:lpstr>
      <vt:lpstr>fr_def020</vt:lpstr>
      <vt:lpstr>fr_def023</vt:lpstr>
      <vt:lpstr>fr_def024</vt:lpstr>
      <vt:lpstr>fr_def040</vt:lpstr>
      <vt:lpstr>fr_def042</vt:lpstr>
      <vt:lpstr>fr_def043</vt:lpstr>
      <vt:lpstr>fr_def047</vt:lpstr>
      <vt:lpstr>fr_dpq013</vt:lpstr>
      <vt:lpstr>fr_dpr025</vt:lpstr>
      <vt:lpstr>fr_dpr026</vt:lpstr>
      <vt:lpstr>fr_dpr032</vt:lpstr>
      <vt:lpstr>fr_dpr035</vt:lpstr>
      <vt:lpstr>fr_efi011</vt:lpstr>
      <vt:lpstr>fr_efi016</vt:lpstr>
      <vt:lpstr>gb_def020</vt:lpstr>
      <vt:lpstr>gb_def023</vt:lpstr>
      <vt:lpstr>gb_def024</vt:lpstr>
      <vt:lpstr>gb_def040</vt:lpstr>
      <vt:lpstr>gb_def042</vt:lpstr>
      <vt:lpstr>gb_def043</vt:lpstr>
      <vt:lpstr>gb_def047</vt:lpstr>
      <vt:lpstr>gb_dpq013</vt:lpstr>
      <vt:lpstr>gb_dpr025</vt:lpstr>
      <vt:lpstr>gb_dpr026</vt:lpstr>
      <vt:lpstr>gb_dpr032</vt:lpstr>
      <vt:lpstr>gb_dpr035</vt:lpstr>
      <vt:lpstr>gb_efi011</vt:lpstr>
      <vt:lpstr>gb_efi016</vt:lpstr>
      <vt:lpstr>gr_def020</vt:lpstr>
      <vt:lpstr>gr_def023</vt:lpstr>
      <vt:lpstr>gr_def024</vt:lpstr>
      <vt:lpstr>gr_def040</vt:lpstr>
      <vt:lpstr>gr_def042</vt:lpstr>
      <vt:lpstr>gr_def043</vt:lpstr>
      <vt:lpstr>gr_def047</vt:lpstr>
      <vt:lpstr>gr_dpq013</vt:lpstr>
      <vt:lpstr>gr_dpr025</vt:lpstr>
      <vt:lpstr>gr_dpr026</vt:lpstr>
      <vt:lpstr>gr_dpr032</vt:lpstr>
      <vt:lpstr>gr_dpr035</vt:lpstr>
      <vt:lpstr>gr_efi011</vt:lpstr>
      <vt:lpstr>gr_efi016</vt:lpstr>
      <vt:lpstr>hr_def020</vt:lpstr>
      <vt:lpstr>hr_def023</vt:lpstr>
      <vt:lpstr>hr_def024</vt:lpstr>
      <vt:lpstr>hr_def040</vt:lpstr>
      <vt:lpstr>hr_def042</vt:lpstr>
      <vt:lpstr>hr_def043</vt:lpstr>
      <vt:lpstr>hr_def047</vt:lpstr>
      <vt:lpstr>hr_dpq013</vt:lpstr>
      <vt:lpstr>hr_dpr025</vt:lpstr>
      <vt:lpstr>hr_dpr026</vt:lpstr>
      <vt:lpstr>hr_dpr032</vt:lpstr>
      <vt:lpstr>hr_dpr035</vt:lpstr>
      <vt:lpstr>hr_efi011</vt:lpstr>
      <vt:lpstr>hr_efi016</vt:lpstr>
      <vt:lpstr>hu_def020</vt:lpstr>
      <vt:lpstr>hu_def023</vt:lpstr>
      <vt:lpstr>hu_def024</vt:lpstr>
      <vt:lpstr>hu_def040</vt:lpstr>
      <vt:lpstr>hu_def042</vt:lpstr>
      <vt:lpstr>hu_def043</vt:lpstr>
      <vt:lpstr>hu_def047</vt:lpstr>
      <vt:lpstr>hu_dpq013</vt:lpstr>
      <vt:lpstr>hu_dpr025</vt:lpstr>
      <vt:lpstr>hu_dpr026</vt:lpstr>
      <vt:lpstr>hu_dpr032</vt:lpstr>
      <vt:lpstr>hu_dpr035</vt:lpstr>
      <vt:lpstr>hu_efi011</vt:lpstr>
      <vt:lpstr>hu_efi016</vt:lpstr>
      <vt:lpstr>is_def020</vt:lpstr>
      <vt:lpstr>is_def023</vt:lpstr>
      <vt:lpstr>is_def024</vt:lpstr>
      <vt:lpstr>is_def040</vt:lpstr>
      <vt:lpstr>is_def042</vt:lpstr>
      <vt:lpstr>is_def043</vt:lpstr>
      <vt:lpstr>is_def047</vt:lpstr>
      <vt:lpstr>is_dpq013</vt:lpstr>
      <vt:lpstr>is_dpr025</vt:lpstr>
      <vt:lpstr>is_dpr026</vt:lpstr>
      <vt:lpstr>is_dpr032</vt:lpstr>
      <vt:lpstr>is_dpr035</vt:lpstr>
      <vt:lpstr>is_efi011</vt:lpstr>
      <vt:lpstr>is_efi016</vt:lpstr>
      <vt:lpstr>it_def020</vt:lpstr>
      <vt:lpstr>it_def023</vt:lpstr>
      <vt:lpstr>it_def024</vt:lpstr>
      <vt:lpstr>it_def040</vt:lpstr>
      <vt:lpstr>it_def042</vt:lpstr>
      <vt:lpstr>it_def043</vt:lpstr>
      <vt:lpstr>it_def047</vt:lpstr>
      <vt:lpstr>it_dpq013</vt:lpstr>
      <vt:lpstr>it_dpr025</vt:lpstr>
      <vt:lpstr>it_dpr026</vt:lpstr>
      <vt:lpstr>it_dpr032</vt:lpstr>
      <vt:lpstr>it_dpr035</vt:lpstr>
      <vt:lpstr>it_efi011</vt:lpstr>
      <vt:lpstr>it_efi016</vt:lpstr>
      <vt:lpstr>langue</vt:lpstr>
      <vt:lpstr>lt_def020</vt:lpstr>
      <vt:lpstr>lt_def023</vt:lpstr>
      <vt:lpstr>lt_def024</vt:lpstr>
      <vt:lpstr>lt_def040</vt:lpstr>
      <vt:lpstr>lt_def042</vt:lpstr>
      <vt:lpstr>lt_def043</vt:lpstr>
      <vt:lpstr>lt_def047</vt:lpstr>
      <vt:lpstr>lt_dpq013</vt:lpstr>
      <vt:lpstr>lt_dpr025</vt:lpstr>
      <vt:lpstr>lt_dpr026</vt:lpstr>
      <vt:lpstr>lt_dpr032</vt:lpstr>
      <vt:lpstr>lt_dpr035</vt:lpstr>
      <vt:lpstr>lt_efi011</vt:lpstr>
      <vt:lpstr>lt_efi016</vt:lpstr>
      <vt:lpstr>lu_def020</vt:lpstr>
      <vt:lpstr>lu_def023</vt:lpstr>
      <vt:lpstr>lu_def024</vt:lpstr>
      <vt:lpstr>lu_def040</vt:lpstr>
      <vt:lpstr>lu_def042</vt:lpstr>
      <vt:lpstr>lu_def043</vt:lpstr>
      <vt:lpstr>lu_def047</vt:lpstr>
      <vt:lpstr>lu_dpq013</vt:lpstr>
      <vt:lpstr>lu_dpr025</vt:lpstr>
      <vt:lpstr>lu_dpr026</vt:lpstr>
      <vt:lpstr>lu_dpr032</vt:lpstr>
      <vt:lpstr>lu_dpr035</vt:lpstr>
      <vt:lpstr>lu_efi011</vt:lpstr>
      <vt:lpstr>lu_efi016</vt:lpstr>
      <vt:lpstr>lv_def020</vt:lpstr>
      <vt:lpstr>lv_def023</vt:lpstr>
      <vt:lpstr>lv_def024</vt:lpstr>
      <vt:lpstr>lv_def040</vt:lpstr>
      <vt:lpstr>lv_def042</vt:lpstr>
      <vt:lpstr>lv_def043</vt:lpstr>
      <vt:lpstr>lv_def047</vt:lpstr>
      <vt:lpstr>lv_dpq013</vt:lpstr>
      <vt:lpstr>lv_dpr025</vt:lpstr>
      <vt:lpstr>lv_dpr026</vt:lpstr>
      <vt:lpstr>lv_dpr032</vt:lpstr>
      <vt:lpstr>lv_dpr035</vt:lpstr>
      <vt:lpstr>lv_efi011</vt:lpstr>
      <vt:lpstr>lv_efi016</vt:lpstr>
      <vt:lpstr>me_def020</vt:lpstr>
      <vt:lpstr>me_def023</vt:lpstr>
      <vt:lpstr>me_def024</vt:lpstr>
      <vt:lpstr>me_def040</vt:lpstr>
      <vt:lpstr>me_def042</vt:lpstr>
      <vt:lpstr>me_def043</vt:lpstr>
      <vt:lpstr>me_def047</vt:lpstr>
      <vt:lpstr>me_dpq013</vt:lpstr>
      <vt:lpstr>me_dpr025</vt:lpstr>
      <vt:lpstr>me_dpr026</vt:lpstr>
      <vt:lpstr>me_dpr032</vt:lpstr>
      <vt:lpstr>me_dpr035</vt:lpstr>
      <vt:lpstr>me_efi011</vt:lpstr>
      <vt:lpstr>me_efi016</vt:lpstr>
      <vt:lpstr>na_def023</vt:lpstr>
      <vt:lpstr>na_def024</vt:lpstr>
      <vt:lpstr>na_def042</vt:lpstr>
      <vt:lpstr>na_def043</vt:lpstr>
      <vt:lpstr>na_def047</vt:lpstr>
      <vt:lpstr>na_dpq013</vt:lpstr>
      <vt:lpstr>na_dpr028</vt:lpstr>
      <vt:lpstr>na_efi011</vt:lpstr>
      <vt:lpstr>na_efi016</vt:lpstr>
      <vt:lpstr>nl_def020</vt:lpstr>
      <vt:lpstr>nl_def023</vt:lpstr>
      <vt:lpstr>nl_def024</vt:lpstr>
      <vt:lpstr>nl_def040</vt:lpstr>
      <vt:lpstr>nl_def042</vt:lpstr>
      <vt:lpstr>nl_def043</vt:lpstr>
      <vt:lpstr>nl_def047</vt:lpstr>
      <vt:lpstr>nl_dpq013</vt:lpstr>
      <vt:lpstr>nl_dpr025</vt:lpstr>
      <vt:lpstr>nl_dpr026</vt:lpstr>
      <vt:lpstr>nl_dpr032</vt:lpstr>
      <vt:lpstr>nl_dpr035</vt:lpstr>
      <vt:lpstr>nl_efi011</vt:lpstr>
      <vt:lpstr>nl_efi016</vt:lpstr>
      <vt:lpstr>no_def020</vt:lpstr>
      <vt:lpstr>no_def023</vt:lpstr>
      <vt:lpstr>no_def024</vt:lpstr>
      <vt:lpstr>no_def040</vt:lpstr>
      <vt:lpstr>no_def042</vt:lpstr>
      <vt:lpstr>no_def043</vt:lpstr>
      <vt:lpstr>no_def047</vt:lpstr>
      <vt:lpstr>no_dpq013</vt:lpstr>
      <vt:lpstr>no_dpr025</vt:lpstr>
      <vt:lpstr>no_dpr026</vt:lpstr>
      <vt:lpstr>no_dpr032</vt:lpstr>
      <vt:lpstr>no_dpr035</vt:lpstr>
      <vt:lpstr>no_efi011</vt:lpstr>
      <vt:lpstr>no_efi016</vt:lpstr>
      <vt:lpstr>oa_def023</vt:lpstr>
      <vt:lpstr>oa_def024</vt:lpstr>
      <vt:lpstr>oa_def042</vt:lpstr>
      <vt:lpstr>oa_def043</vt:lpstr>
      <vt:lpstr>oa_def047</vt:lpstr>
      <vt:lpstr>oa_dpq013</vt:lpstr>
      <vt:lpstr>oa_dpr028</vt:lpstr>
      <vt:lpstr>oa_efi011</vt:lpstr>
      <vt:lpstr>oa_efi016</vt:lpstr>
      <vt:lpstr>pl_def020</vt:lpstr>
      <vt:lpstr>pl_def023</vt:lpstr>
      <vt:lpstr>pl_def024</vt:lpstr>
      <vt:lpstr>pl_def040</vt:lpstr>
      <vt:lpstr>pl_def042</vt:lpstr>
      <vt:lpstr>pl_def043</vt:lpstr>
      <vt:lpstr>pl_def047</vt:lpstr>
      <vt:lpstr>pl_dpq013</vt:lpstr>
      <vt:lpstr>pl_dpr025</vt:lpstr>
      <vt:lpstr>pl_dpr026</vt:lpstr>
      <vt:lpstr>pl_dpr032</vt:lpstr>
      <vt:lpstr>pl_dpr035</vt:lpstr>
      <vt:lpstr>pl_efi011</vt:lpstr>
      <vt:lpstr>pl_efi016</vt:lpstr>
      <vt:lpstr>CHARTS5!Print_Area</vt:lpstr>
      <vt:lpstr>TABLE1!Print_Area</vt:lpstr>
      <vt:lpstr>TABLE2!Print_Area</vt:lpstr>
      <vt:lpstr>TABLE3!Print_Area</vt:lpstr>
      <vt:lpstr>TABLE4!Print_Area</vt:lpstr>
      <vt:lpstr>TABLE4_V1!Print_Area</vt:lpstr>
      <vt:lpstr>TABLE5!Print_Area</vt:lpstr>
      <vt:lpstr>TABLE6!Print_Area</vt:lpstr>
      <vt:lpstr>TABLE7!Print_Area</vt:lpstr>
      <vt:lpstr>TABLE8a!Print_Area</vt:lpstr>
      <vt:lpstr>TABLE8b!Print_Area</vt:lpstr>
      <vt:lpstr>pt_def020</vt:lpstr>
      <vt:lpstr>pt_def023</vt:lpstr>
      <vt:lpstr>pt_def024</vt:lpstr>
      <vt:lpstr>pt_def040</vt:lpstr>
      <vt:lpstr>pt_def042</vt:lpstr>
      <vt:lpstr>pt_def043</vt:lpstr>
      <vt:lpstr>pt_def047</vt:lpstr>
      <vt:lpstr>pt_dpq013</vt:lpstr>
      <vt:lpstr>pt_dpr025</vt:lpstr>
      <vt:lpstr>pt_dpr026</vt:lpstr>
      <vt:lpstr>pt_dpr032</vt:lpstr>
      <vt:lpstr>pt_dpr035</vt:lpstr>
      <vt:lpstr>pt_efi011</vt:lpstr>
      <vt:lpstr>pt_efi016</vt:lpstr>
      <vt:lpstr>ro_def020</vt:lpstr>
      <vt:lpstr>ro_def023</vt:lpstr>
      <vt:lpstr>ro_def024</vt:lpstr>
      <vt:lpstr>ro_def040</vt:lpstr>
      <vt:lpstr>ro_def042</vt:lpstr>
      <vt:lpstr>ro_def043</vt:lpstr>
      <vt:lpstr>ro_def047</vt:lpstr>
      <vt:lpstr>ro_dpq013</vt:lpstr>
      <vt:lpstr>ro_dpr025</vt:lpstr>
      <vt:lpstr>ro_dpr026</vt:lpstr>
      <vt:lpstr>ro_dpr032</vt:lpstr>
      <vt:lpstr>ro_dpr035</vt:lpstr>
      <vt:lpstr>ro_efi011</vt:lpstr>
      <vt:lpstr>ro_efi016</vt:lpstr>
      <vt:lpstr>si_def020</vt:lpstr>
      <vt:lpstr>si_def023</vt:lpstr>
      <vt:lpstr>si_def024</vt:lpstr>
      <vt:lpstr>si_def040</vt:lpstr>
      <vt:lpstr>si_def042</vt:lpstr>
      <vt:lpstr>si_def043</vt:lpstr>
      <vt:lpstr>si_def047</vt:lpstr>
      <vt:lpstr>si_dpq013</vt:lpstr>
      <vt:lpstr>si_dpr025</vt:lpstr>
      <vt:lpstr>si_dpr026</vt:lpstr>
      <vt:lpstr>si_dpr032</vt:lpstr>
      <vt:lpstr>si_dpr035</vt:lpstr>
      <vt:lpstr>si_efi011</vt:lpstr>
      <vt:lpstr>si_efi016</vt:lpstr>
      <vt:lpstr>sk_def020</vt:lpstr>
      <vt:lpstr>sk_def023</vt:lpstr>
      <vt:lpstr>sk_def024</vt:lpstr>
      <vt:lpstr>sk_def040</vt:lpstr>
      <vt:lpstr>sk_def042</vt:lpstr>
      <vt:lpstr>sk_def043</vt:lpstr>
      <vt:lpstr>sk_def047</vt:lpstr>
      <vt:lpstr>sk_dpq013</vt:lpstr>
      <vt:lpstr>sk_dpr025</vt:lpstr>
      <vt:lpstr>sk_dpr026</vt:lpstr>
      <vt:lpstr>sk_dpr032</vt:lpstr>
      <vt:lpstr>sk_dpr035</vt:lpstr>
      <vt:lpstr>sk_efi011</vt:lpstr>
      <vt:lpstr>sk_efi016</vt:lpstr>
      <vt:lpstr>to_def023</vt:lpstr>
      <vt:lpstr>to_def024</vt:lpstr>
      <vt:lpstr>to_def042</vt:lpstr>
      <vt:lpstr>to_def043</vt:lpstr>
      <vt:lpstr>to_def047</vt:lpstr>
      <vt:lpstr>to_dpq013</vt:lpstr>
      <vt:lpstr>to_efi011</vt:lpstr>
      <vt:lpstr>to_efi016</vt:lpstr>
      <vt:lpstr>tr_def020</vt:lpstr>
      <vt:lpstr>tr_def023</vt:lpstr>
      <vt:lpstr>tr_def024</vt:lpstr>
      <vt:lpstr>tr_def040</vt:lpstr>
      <vt:lpstr>tr_def042</vt:lpstr>
      <vt:lpstr>tr_def043</vt:lpstr>
      <vt:lpstr>tr_def047</vt:lpstr>
      <vt:lpstr>tr_dpq013</vt:lpstr>
      <vt:lpstr>tr_dpr025</vt:lpstr>
      <vt:lpstr>tr_dpr026</vt:lpstr>
      <vt:lpstr>tr_dpr032</vt:lpstr>
      <vt:lpstr>tr_dpr035</vt:lpstr>
      <vt:lpstr>tr_efi011</vt:lpstr>
      <vt:lpstr>tr_efi016</vt:lpstr>
      <vt:lpstr>us_def020</vt:lpstr>
      <vt:lpstr>us_def023</vt:lpstr>
      <vt:lpstr>us_def024</vt:lpstr>
      <vt:lpstr>us_def040</vt:lpstr>
      <vt:lpstr>us_def042</vt:lpstr>
      <vt:lpstr>us_def043</vt:lpstr>
      <vt:lpstr>us_def047</vt:lpstr>
      <vt:lpstr>us_dpq013</vt:lpstr>
      <vt:lpstr>us_dpr025</vt:lpstr>
      <vt:lpstr>us_dpr026</vt:lpstr>
      <vt:lpstr>us_dpr032</vt:lpstr>
      <vt:lpstr>us_dpr035</vt:lpstr>
      <vt:lpstr>us_efi011</vt:lpstr>
      <vt:lpstr>us_efi016</vt:lpstr>
    </vt:vector>
  </TitlesOfParts>
  <Company>NATO HQ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ifplue</dc:creator>
  <cp:lastModifiedBy>Trismpioti IS-DPP-DPD</cp:lastModifiedBy>
  <cp:lastPrinted>2019-11-28T14:50:03Z</cp:lastPrinted>
  <dcterms:created xsi:type="dcterms:W3CDTF">2015-06-22T10:51:13Z</dcterms:created>
  <dcterms:modified xsi:type="dcterms:W3CDTF">2019-11-28T16:04:59Z</dcterms:modified>
</cp:coreProperties>
</file>