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nherreweghen.karel\Documents\_todo\0315\"/>
    </mc:Choice>
  </mc:AlternateContent>
  <bookViews>
    <workbookView xWindow="10800" yWindow="-15" windowWidth="10845" windowHeight="10095" tabRatio="660" firstSheet="1" activeTab="8"/>
  </bookViews>
  <sheets>
    <sheet name="CHARTS5" sheetId="92" state="hidden" r:id="rId1"/>
    <sheet name="TABLE1" sheetId="84" r:id="rId2"/>
    <sheet name="TABLE2" sheetId="83" r:id="rId3"/>
    <sheet name="TABLE3" sheetId="85" r:id="rId4"/>
    <sheet name="TABLE4" sheetId="110" r:id="rId5"/>
    <sheet name="TABLE5" sheetId="86" r:id="rId6"/>
    <sheet name="TABLE6" sheetId="111" r:id="rId7"/>
    <sheet name="TABLE7a" sheetId="88" r:id="rId8"/>
    <sheet name="TABLE7b" sheetId="90" r:id="rId9"/>
  </sheets>
  <definedNames>
    <definedName name="al_def020">#REF!</definedName>
    <definedName name="al_def023">#REF!</definedName>
    <definedName name="al_def024">#REF!</definedName>
    <definedName name="al_def040">#REF!</definedName>
    <definedName name="al_def042">#REF!</definedName>
    <definedName name="al_def043">#REF!</definedName>
    <definedName name="al_def047">#REF!</definedName>
    <definedName name="al_dpq013">#REF!</definedName>
    <definedName name="al_dpr025">#REF!</definedName>
    <definedName name="al_dpr026">#REF!</definedName>
    <definedName name="al_dpr032">#REF!</definedName>
    <definedName name="al_dpr035">#REF!</definedName>
    <definedName name="al_efi011">#REF!</definedName>
    <definedName name="al_efi016">#REF!</definedName>
    <definedName name="be_def020">#REF!</definedName>
    <definedName name="be_def023">#REF!</definedName>
    <definedName name="be_def024">#REF!</definedName>
    <definedName name="be_def040">#REF!</definedName>
    <definedName name="be_def042">#REF!</definedName>
    <definedName name="be_def043">#REF!</definedName>
    <definedName name="be_def047">#REF!</definedName>
    <definedName name="be_dpq013">#REF!</definedName>
    <definedName name="be_dpr025">#REF!</definedName>
    <definedName name="be_dpr026">#REF!</definedName>
    <definedName name="be_dpr032">#REF!</definedName>
    <definedName name="be_dpr035">#REF!</definedName>
    <definedName name="be_efi011">#REF!</definedName>
    <definedName name="be_efi016">#REF!</definedName>
    <definedName name="bg_def020">#REF!</definedName>
    <definedName name="bg_def023">#REF!</definedName>
    <definedName name="bg_def024">#REF!</definedName>
    <definedName name="bg_def040">#REF!</definedName>
    <definedName name="bg_def042">#REF!</definedName>
    <definedName name="bg_def043">#REF!</definedName>
    <definedName name="bg_def047">#REF!</definedName>
    <definedName name="bg_dpq013">#REF!</definedName>
    <definedName name="bg_dpr025">#REF!</definedName>
    <definedName name="bg_dpr026">#REF!</definedName>
    <definedName name="bg_dpr032">#REF!</definedName>
    <definedName name="bg_dpr035">#REF!</definedName>
    <definedName name="bg_efi011">#REF!</definedName>
    <definedName name="bg_efi016">#REF!</definedName>
    <definedName name="ca_def020">#REF!</definedName>
    <definedName name="ca_def023">#REF!</definedName>
    <definedName name="ca_def024">#REF!</definedName>
    <definedName name="ca_def040">#REF!</definedName>
    <definedName name="ca_def042">#REF!</definedName>
    <definedName name="ca_def043">#REF!</definedName>
    <definedName name="ca_def047">#REF!</definedName>
    <definedName name="ca_dpq013">#REF!</definedName>
    <definedName name="ca_dpr025">#REF!</definedName>
    <definedName name="ca_dpr026">#REF!</definedName>
    <definedName name="ca_dpr032">#REF!</definedName>
    <definedName name="ca_dpr035">#REF!</definedName>
    <definedName name="ca_efi011">#REF!</definedName>
    <definedName name="ca_efi016">#REF!</definedName>
    <definedName name="cz_def020">#REF!</definedName>
    <definedName name="cz_def023">#REF!</definedName>
    <definedName name="cz_def024">#REF!</definedName>
    <definedName name="cz_def040">#REF!</definedName>
    <definedName name="cz_def042">#REF!</definedName>
    <definedName name="cz_def043">#REF!</definedName>
    <definedName name="cz_def047">#REF!</definedName>
    <definedName name="cz_dpq013">#REF!</definedName>
    <definedName name="cz_dpr025">#REF!</definedName>
    <definedName name="cz_dpr026">#REF!</definedName>
    <definedName name="cz_dpr032">#REF!</definedName>
    <definedName name="cz_dpr035">#REF!</definedName>
    <definedName name="cz_efi011">#REF!</definedName>
    <definedName name="cz_efi016">#REF!</definedName>
    <definedName name="de_def020">#REF!</definedName>
    <definedName name="de_def023">#REF!</definedName>
    <definedName name="de_def024">#REF!</definedName>
    <definedName name="de_def040">#REF!</definedName>
    <definedName name="de_def042">#REF!</definedName>
    <definedName name="de_def043">#REF!</definedName>
    <definedName name="de_def047">#REF!</definedName>
    <definedName name="de_dpq013">#REF!</definedName>
    <definedName name="de_dpr025">#REF!</definedName>
    <definedName name="de_dpr026">#REF!</definedName>
    <definedName name="de_dpr032">#REF!</definedName>
    <definedName name="de_dpr035">#REF!</definedName>
    <definedName name="de_efi011">#REF!</definedName>
    <definedName name="de_efi016">#REF!</definedName>
    <definedName name="dk_def020">#REF!</definedName>
    <definedName name="dk_def023">#REF!</definedName>
    <definedName name="dk_def024">#REF!</definedName>
    <definedName name="dk_def040">#REF!</definedName>
    <definedName name="dk_def042">#REF!</definedName>
    <definedName name="dk_def043">#REF!</definedName>
    <definedName name="dk_def047">#REF!</definedName>
    <definedName name="dk_dpq013">#REF!</definedName>
    <definedName name="dk_dpr025">#REF!</definedName>
    <definedName name="dk_dpr026">#REF!</definedName>
    <definedName name="dk_dpr032">#REF!</definedName>
    <definedName name="dk_dpr035">#REF!</definedName>
    <definedName name="dk_efi011">#REF!</definedName>
    <definedName name="dk_efi016">#REF!</definedName>
    <definedName name="ee_def020">#REF!</definedName>
    <definedName name="ee_def023">#REF!</definedName>
    <definedName name="ee_def024">#REF!</definedName>
    <definedName name="ee_def040">#REF!</definedName>
    <definedName name="ee_def042">#REF!</definedName>
    <definedName name="ee_def043">#REF!</definedName>
    <definedName name="ee_def047">#REF!</definedName>
    <definedName name="ee_dpq013">#REF!</definedName>
    <definedName name="ee_dpr025">#REF!</definedName>
    <definedName name="ee_dpr026">#REF!</definedName>
    <definedName name="ee_dpr032">#REF!</definedName>
    <definedName name="ee_dpr035">#REF!</definedName>
    <definedName name="ee_efi011">#REF!</definedName>
    <definedName name="ee_efi016">#REF!</definedName>
    <definedName name="es_def020">#REF!</definedName>
    <definedName name="es_def023">#REF!</definedName>
    <definedName name="es_def024">#REF!</definedName>
    <definedName name="es_def040">#REF!</definedName>
    <definedName name="es_def042">#REF!</definedName>
    <definedName name="es_def043">#REF!</definedName>
    <definedName name="es_def047">#REF!</definedName>
    <definedName name="es_dpq013">#REF!</definedName>
    <definedName name="es_dpr025">#REF!</definedName>
    <definedName name="es_dpr026">#REF!</definedName>
    <definedName name="es_dpr032">#REF!</definedName>
    <definedName name="es_dpr035">#REF!</definedName>
    <definedName name="es_efi011">#REF!</definedName>
    <definedName name="es_efi016">#REF!</definedName>
    <definedName name="eu_def023">#REF!</definedName>
    <definedName name="eu_def024">#REF!</definedName>
    <definedName name="eu_def042">#REF!</definedName>
    <definedName name="eu_def043">#REF!</definedName>
    <definedName name="eu_def047">#REF!</definedName>
    <definedName name="eu_dpq013">#REF!</definedName>
    <definedName name="eu_dpr028">#REF!</definedName>
    <definedName name="eu_efi011">#REF!</definedName>
    <definedName name="eu_efi016">#REF!</definedName>
    <definedName name="fr_def020">#REF!</definedName>
    <definedName name="fr_def023">#REF!</definedName>
    <definedName name="fr_def024">#REF!</definedName>
    <definedName name="fr_def040">#REF!</definedName>
    <definedName name="fr_def042">#REF!</definedName>
    <definedName name="fr_def043">#REF!</definedName>
    <definedName name="fr_def047">#REF!</definedName>
    <definedName name="fr_dpq013">#REF!</definedName>
    <definedName name="fr_dpr025">#REF!</definedName>
    <definedName name="fr_dpr026">#REF!</definedName>
    <definedName name="fr_dpr032">#REF!</definedName>
    <definedName name="fr_dpr035">#REF!</definedName>
    <definedName name="fr_efi011">#REF!</definedName>
    <definedName name="fr_efi016">#REF!</definedName>
    <definedName name="gb_def020">#REF!</definedName>
    <definedName name="gb_def023">#REF!</definedName>
    <definedName name="gb_def024">#REF!</definedName>
    <definedName name="gb_def040">#REF!</definedName>
    <definedName name="gb_def042">#REF!</definedName>
    <definedName name="gb_def043">#REF!</definedName>
    <definedName name="gb_def047">#REF!</definedName>
    <definedName name="gb_dpq013">#REF!</definedName>
    <definedName name="gb_dpr025">#REF!</definedName>
    <definedName name="gb_dpr026">#REF!</definedName>
    <definedName name="gb_dpr032">#REF!</definedName>
    <definedName name="gb_dpr035">#REF!</definedName>
    <definedName name="gb_efi011">#REF!</definedName>
    <definedName name="gb_efi016">#REF!</definedName>
    <definedName name="gr_def020">#REF!</definedName>
    <definedName name="gr_def023">#REF!</definedName>
    <definedName name="gr_def024">#REF!</definedName>
    <definedName name="gr_def040">#REF!</definedName>
    <definedName name="gr_def042">#REF!</definedName>
    <definedName name="gr_def043">#REF!</definedName>
    <definedName name="gr_def047">#REF!</definedName>
    <definedName name="gr_dpq013">#REF!</definedName>
    <definedName name="gr_dpr025">#REF!</definedName>
    <definedName name="gr_dpr026">#REF!</definedName>
    <definedName name="gr_dpr032">#REF!</definedName>
    <definedName name="gr_dpr035">#REF!</definedName>
    <definedName name="gr_efi011">#REF!</definedName>
    <definedName name="gr_efi016">#REF!</definedName>
    <definedName name="hr_def020">#REF!</definedName>
    <definedName name="hr_def023">#REF!</definedName>
    <definedName name="hr_def024">#REF!</definedName>
    <definedName name="hr_def040">#REF!</definedName>
    <definedName name="hr_def042">#REF!</definedName>
    <definedName name="hr_def043">#REF!</definedName>
    <definedName name="hr_def047">#REF!</definedName>
    <definedName name="hr_dpq013">#REF!</definedName>
    <definedName name="hr_dpr025">#REF!</definedName>
    <definedName name="hr_dpr026">#REF!</definedName>
    <definedName name="hr_dpr032">#REF!</definedName>
    <definedName name="hr_dpr035">#REF!</definedName>
    <definedName name="hr_efi011">#REF!</definedName>
    <definedName name="hr_efi016">#REF!</definedName>
    <definedName name="hu_def020">#REF!</definedName>
    <definedName name="hu_def023">#REF!</definedName>
    <definedName name="hu_def024">#REF!</definedName>
    <definedName name="hu_def040">#REF!</definedName>
    <definedName name="hu_def042">#REF!</definedName>
    <definedName name="hu_def043">#REF!</definedName>
    <definedName name="hu_def047">#REF!</definedName>
    <definedName name="hu_dpq013">#REF!</definedName>
    <definedName name="hu_dpr025">#REF!</definedName>
    <definedName name="hu_dpr026">#REF!</definedName>
    <definedName name="hu_dpr032">#REF!</definedName>
    <definedName name="hu_dpr035">#REF!</definedName>
    <definedName name="hu_efi011">#REF!</definedName>
    <definedName name="hu_efi016">#REF!</definedName>
    <definedName name="is_def020">#REF!</definedName>
    <definedName name="is_def023">#REF!</definedName>
    <definedName name="is_def024">#REF!</definedName>
    <definedName name="is_def040">#REF!</definedName>
    <definedName name="is_def042">#REF!</definedName>
    <definedName name="is_def043">#REF!</definedName>
    <definedName name="is_def047">#REF!</definedName>
    <definedName name="is_dpq013">#REF!</definedName>
    <definedName name="is_dpr025">#REF!</definedName>
    <definedName name="is_dpr026">#REF!</definedName>
    <definedName name="is_dpr032">#REF!</definedName>
    <definedName name="is_dpr035">#REF!</definedName>
    <definedName name="is_efi011">#REF!</definedName>
    <definedName name="is_efi016">#REF!</definedName>
    <definedName name="it_def020">#REF!</definedName>
    <definedName name="it_def023">#REF!</definedName>
    <definedName name="it_def024">#REF!</definedName>
    <definedName name="it_def040">#REF!</definedName>
    <definedName name="it_def042">#REF!</definedName>
    <definedName name="it_def043">#REF!</definedName>
    <definedName name="it_def047">#REF!</definedName>
    <definedName name="it_dpq013">#REF!</definedName>
    <definedName name="it_dpr025">#REF!</definedName>
    <definedName name="it_dpr026">#REF!</definedName>
    <definedName name="it_dpr032">#REF!</definedName>
    <definedName name="it_dpr035">#REF!</definedName>
    <definedName name="it_efi011">#REF!</definedName>
    <definedName name="it_efi016">#REF!</definedName>
    <definedName name="langue">#REF!</definedName>
    <definedName name="lt_def020">#REF!</definedName>
    <definedName name="lt_def023">#REF!</definedName>
    <definedName name="lt_def024">#REF!</definedName>
    <definedName name="lt_def040">#REF!</definedName>
    <definedName name="lt_def042">#REF!</definedName>
    <definedName name="lt_def043">#REF!</definedName>
    <definedName name="lt_def047">#REF!</definedName>
    <definedName name="lt_dpq013">#REF!</definedName>
    <definedName name="lt_dpr025">#REF!</definedName>
    <definedName name="lt_dpr026">#REF!</definedName>
    <definedName name="lt_dpr032">#REF!</definedName>
    <definedName name="lt_dpr035">#REF!</definedName>
    <definedName name="lt_efi011">#REF!</definedName>
    <definedName name="lt_efi016">#REF!</definedName>
    <definedName name="lu_def020">#REF!</definedName>
    <definedName name="lu_def023">#REF!</definedName>
    <definedName name="lu_def024">#REF!</definedName>
    <definedName name="lu_def040">#REF!</definedName>
    <definedName name="lu_def042">#REF!</definedName>
    <definedName name="lu_def043">#REF!</definedName>
    <definedName name="lu_def047">#REF!</definedName>
    <definedName name="lu_dpq013">#REF!</definedName>
    <definedName name="lu_dpr025">#REF!</definedName>
    <definedName name="lu_dpr026">#REF!</definedName>
    <definedName name="lu_dpr032">#REF!</definedName>
    <definedName name="lu_dpr035">#REF!</definedName>
    <definedName name="lu_efi011">#REF!</definedName>
    <definedName name="lu_efi016">#REF!</definedName>
    <definedName name="lv_def020">#REF!</definedName>
    <definedName name="lv_def023">#REF!</definedName>
    <definedName name="lv_def024">#REF!</definedName>
    <definedName name="lv_def040">#REF!</definedName>
    <definedName name="lv_def042">#REF!</definedName>
    <definedName name="lv_def043">#REF!</definedName>
    <definedName name="lv_def047">#REF!</definedName>
    <definedName name="lv_dpq013">#REF!</definedName>
    <definedName name="lv_dpr025">#REF!</definedName>
    <definedName name="lv_dpr026">#REF!</definedName>
    <definedName name="lv_dpr032">#REF!</definedName>
    <definedName name="lv_dpr035">#REF!</definedName>
    <definedName name="lv_efi011">#REF!</definedName>
    <definedName name="lv_efi016">#REF!</definedName>
    <definedName name="me_def020">#REF!</definedName>
    <definedName name="me_def023">#REF!</definedName>
    <definedName name="me_def024">#REF!</definedName>
    <definedName name="me_def040">#REF!</definedName>
    <definedName name="me_def042">#REF!</definedName>
    <definedName name="me_def043">#REF!</definedName>
    <definedName name="me_def047">#REF!</definedName>
    <definedName name="me_dpq013">#REF!</definedName>
    <definedName name="me_dpr025">#REF!</definedName>
    <definedName name="me_dpr026">#REF!</definedName>
    <definedName name="me_dpr032">#REF!</definedName>
    <definedName name="me_dpr035">#REF!</definedName>
    <definedName name="me_efi011">#REF!</definedName>
    <definedName name="me_efi016">#REF!</definedName>
    <definedName name="na_def023">#REF!</definedName>
    <definedName name="na_def024">#REF!</definedName>
    <definedName name="na_def042">#REF!</definedName>
    <definedName name="na_def043">#REF!</definedName>
    <definedName name="na_def047">#REF!</definedName>
    <definedName name="na_dpq013">#REF!</definedName>
    <definedName name="na_dpr028">#REF!</definedName>
    <definedName name="na_efi011">#REF!</definedName>
    <definedName name="na_efi016">#REF!</definedName>
    <definedName name="nl_def020">#REF!</definedName>
    <definedName name="nl_def023">#REF!</definedName>
    <definedName name="nl_def024">#REF!</definedName>
    <definedName name="nl_def040">#REF!</definedName>
    <definedName name="nl_def042">#REF!</definedName>
    <definedName name="nl_def043">#REF!</definedName>
    <definedName name="nl_def047">#REF!</definedName>
    <definedName name="nl_dpq013">#REF!</definedName>
    <definedName name="nl_dpr025">#REF!</definedName>
    <definedName name="nl_dpr026">#REF!</definedName>
    <definedName name="nl_dpr032">#REF!</definedName>
    <definedName name="nl_dpr035">#REF!</definedName>
    <definedName name="nl_efi011">#REF!</definedName>
    <definedName name="nl_efi016">#REF!</definedName>
    <definedName name="no_def020">#REF!</definedName>
    <definedName name="no_def023">#REF!</definedName>
    <definedName name="no_def024">#REF!</definedName>
    <definedName name="no_def040">#REF!</definedName>
    <definedName name="no_def042">#REF!</definedName>
    <definedName name="no_def043">#REF!</definedName>
    <definedName name="no_def047">#REF!</definedName>
    <definedName name="no_dpq013">#REF!</definedName>
    <definedName name="no_dpr025">#REF!</definedName>
    <definedName name="no_dpr026">#REF!</definedName>
    <definedName name="no_dpr032">#REF!</definedName>
    <definedName name="no_dpr035">#REF!</definedName>
    <definedName name="no_efi011">#REF!</definedName>
    <definedName name="no_efi016">#REF!</definedName>
    <definedName name="oa_def023">#REF!</definedName>
    <definedName name="oa_def024">#REF!</definedName>
    <definedName name="oa_def042">#REF!</definedName>
    <definedName name="oa_def043">#REF!</definedName>
    <definedName name="oa_def047">#REF!</definedName>
    <definedName name="oa_dpq013">#REF!</definedName>
    <definedName name="oa_dpr028">#REF!</definedName>
    <definedName name="oa_efi011">#REF!</definedName>
    <definedName name="oa_efi016">#REF!</definedName>
    <definedName name="pl_def020">#REF!</definedName>
    <definedName name="pl_def023">#REF!</definedName>
    <definedName name="pl_def024">#REF!</definedName>
    <definedName name="pl_def040">#REF!</definedName>
    <definedName name="pl_def042">#REF!</definedName>
    <definedName name="pl_def043">#REF!</definedName>
    <definedName name="pl_def047">#REF!</definedName>
    <definedName name="pl_dpq013">#REF!</definedName>
    <definedName name="pl_dpr025">#REF!</definedName>
    <definedName name="pl_dpr026">#REF!</definedName>
    <definedName name="pl_dpr032">#REF!</definedName>
    <definedName name="pl_dpr035">#REF!</definedName>
    <definedName name="pl_efi011">#REF!</definedName>
    <definedName name="pl_efi016">#REF!</definedName>
    <definedName name="_xlnm.Print_Area" localSheetId="0">CHARTS5!$A$3:$I$54</definedName>
    <definedName name="_xlnm.Print_Area" localSheetId="1">TABLE1!$B$2:$L$76</definedName>
    <definedName name="_xlnm.Print_Area" localSheetId="2">TABLE2!$B$2:$L$79</definedName>
    <definedName name="_xlnm.Print_Area" localSheetId="3">TABLE3!$B$2:$L$79</definedName>
    <definedName name="_xlnm.Print_Area" localSheetId="4">TABLE4!$B$2:$L$71</definedName>
    <definedName name="_xlnm.Print_Area" localSheetId="5">TABLE5!$B$2:$L$80</definedName>
    <definedName name="_xlnm.Print_Area" localSheetId="6">TABLE6!$B$2:$L$71</definedName>
    <definedName name="_xlnm.Print_Area" localSheetId="7">TABLE7a!$B$2:$L$76</definedName>
    <definedName name="_xlnm.Print_Area" localSheetId="8">TABLE7b!$B$2:$L$76</definedName>
    <definedName name="pt_def020">#REF!</definedName>
    <definedName name="pt_def023">#REF!</definedName>
    <definedName name="pt_def024">#REF!</definedName>
    <definedName name="pt_def040">#REF!</definedName>
    <definedName name="pt_def042">#REF!</definedName>
    <definedName name="pt_def043">#REF!</definedName>
    <definedName name="pt_def047">#REF!</definedName>
    <definedName name="pt_dpq013">#REF!</definedName>
    <definedName name="pt_dpr025">#REF!</definedName>
    <definedName name="pt_dpr026">#REF!</definedName>
    <definedName name="pt_dpr032">#REF!</definedName>
    <definedName name="pt_dpr035">#REF!</definedName>
    <definedName name="pt_efi011">#REF!</definedName>
    <definedName name="pt_efi016">#REF!</definedName>
    <definedName name="ro_def020">#REF!</definedName>
    <definedName name="ro_def023">#REF!</definedName>
    <definedName name="ro_def024">#REF!</definedName>
    <definedName name="ro_def040">#REF!</definedName>
    <definedName name="ro_def042">#REF!</definedName>
    <definedName name="ro_def043">#REF!</definedName>
    <definedName name="ro_def047">#REF!</definedName>
    <definedName name="ro_dpq013">#REF!</definedName>
    <definedName name="ro_dpr025">#REF!</definedName>
    <definedName name="ro_dpr026">#REF!</definedName>
    <definedName name="ro_dpr032">#REF!</definedName>
    <definedName name="ro_dpr035">#REF!</definedName>
    <definedName name="ro_efi011">#REF!</definedName>
    <definedName name="ro_efi016">#REF!</definedName>
    <definedName name="si_def020">#REF!</definedName>
    <definedName name="si_def023">#REF!</definedName>
    <definedName name="si_def024">#REF!</definedName>
    <definedName name="si_def040">#REF!</definedName>
    <definedName name="si_def042">#REF!</definedName>
    <definedName name="si_def043">#REF!</definedName>
    <definedName name="si_def047">#REF!</definedName>
    <definedName name="si_dpq013">#REF!</definedName>
    <definedName name="si_dpr025">#REF!</definedName>
    <definedName name="si_dpr026">#REF!</definedName>
    <definedName name="si_dpr032">#REF!</definedName>
    <definedName name="si_dpr035">#REF!</definedName>
    <definedName name="si_efi011">#REF!</definedName>
    <definedName name="si_efi016">#REF!</definedName>
    <definedName name="sk_def020">#REF!</definedName>
    <definedName name="sk_def023">#REF!</definedName>
    <definedName name="sk_def024">#REF!</definedName>
    <definedName name="sk_def040">#REF!</definedName>
    <definedName name="sk_def042">#REF!</definedName>
    <definedName name="sk_def043">#REF!</definedName>
    <definedName name="sk_def047">#REF!</definedName>
    <definedName name="sk_dpq013">#REF!</definedName>
    <definedName name="sk_dpr025">#REF!</definedName>
    <definedName name="sk_dpr026">#REF!</definedName>
    <definedName name="sk_dpr032">#REF!</definedName>
    <definedName name="sk_dpr035">#REF!</definedName>
    <definedName name="sk_efi011">#REF!</definedName>
    <definedName name="sk_efi016">#REF!</definedName>
    <definedName name="to_def023">#REF!</definedName>
    <definedName name="to_def024">#REF!</definedName>
    <definedName name="to_def042">#REF!</definedName>
    <definedName name="to_def043">#REF!</definedName>
    <definedName name="to_def047">#REF!</definedName>
    <definedName name="to_dpq013">#REF!</definedName>
    <definedName name="to_efi011">#REF!</definedName>
    <definedName name="to_efi016">#REF!</definedName>
    <definedName name="tr_def020">#REF!</definedName>
    <definedName name="tr_def023">#REF!</definedName>
    <definedName name="tr_def024">#REF!</definedName>
    <definedName name="tr_def040">#REF!</definedName>
    <definedName name="tr_def042">#REF!</definedName>
    <definedName name="tr_def043">#REF!</definedName>
    <definedName name="tr_def047">#REF!</definedName>
    <definedName name="tr_dpq013">#REF!</definedName>
    <definedName name="tr_dpr025">#REF!</definedName>
    <definedName name="tr_dpr026">#REF!</definedName>
    <definedName name="tr_dpr032">#REF!</definedName>
    <definedName name="tr_dpr035">#REF!</definedName>
    <definedName name="tr_efi011">#REF!</definedName>
    <definedName name="tr_efi016">#REF!</definedName>
    <definedName name="us_def020">#REF!</definedName>
    <definedName name="us_def023">#REF!</definedName>
    <definedName name="us_def024">#REF!</definedName>
    <definedName name="us_def040">#REF!</definedName>
    <definedName name="us_def042">#REF!</definedName>
    <definedName name="us_def043">#REF!</definedName>
    <definedName name="us_def047">#REF!</definedName>
    <definedName name="us_dpq013">#REF!</definedName>
    <definedName name="us_dpr025">#REF!</definedName>
    <definedName name="us_dpr026">#REF!</definedName>
    <definedName name="us_dpr032">#REF!</definedName>
    <definedName name="us_dpr035">#REF!</definedName>
    <definedName name="us_efi011">#REF!</definedName>
    <definedName name="us_efi016">#REF!</definedName>
  </definedNames>
  <calcPr calcId="152511"/>
</workbook>
</file>

<file path=xl/calcChain.xml><?xml version="1.0" encoding="utf-8"?>
<calcChain xmlns="http://schemas.openxmlformats.org/spreadsheetml/2006/main">
  <c r="O12" i="92" l="1" a="1"/>
  <c r="O12" i="92" s="1"/>
  <c r="O11" i="92" a="1"/>
  <c r="O11" i="92" s="1"/>
  <c r="O14" i="92" a="1"/>
  <c r="O14" i="92" s="1"/>
  <c r="O13" i="92" a="1"/>
  <c r="O13" i="92" s="1"/>
  <c r="U11" i="92" l="1"/>
  <c r="S11" i="92"/>
  <c r="Q11" i="92"/>
  <c r="V11" i="92"/>
  <c r="T11" i="92"/>
  <c r="R11" i="92"/>
  <c r="P11" i="92"/>
  <c r="V13" i="92"/>
  <c r="R13" i="92"/>
  <c r="T13" i="92"/>
  <c r="P13" i="92"/>
  <c r="U13" i="92"/>
  <c r="S13" i="92"/>
  <c r="Q13" i="92"/>
  <c r="V14" i="92"/>
  <c r="R14" i="92"/>
  <c r="T14" i="92"/>
  <c r="P14" i="92"/>
  <c r="U14" i="92"/>
  <c r="S14" i="92"/>
  <c r="Q14" i="92"/>
  <c r="V12" i="92"/>
  <c r="T12" i="92"/>
  <c r="R12" i="92"/>
  <c r="P12" i="92"/>
  <c r="U12" i="92"/>
  <c r="S12" i="92"/>
  <c r="Q12" i="92"/>
  <c r="O58" i="92" l="1" a="1"/>
  <c r="O58" i="92" s="1"/>
  <c r="P57" i="92"/>
  <c r="Q57" i="92" s="1"/>
  <c r="R57" i="92" s="1"/>
  <c r="S57" i="92" s="1"/>
  <c r="T57" i="92" s="1"/>
  <c r="J62" i="92"/>
  <c r="I62" i="92"/>
  <c r="H62" i="92"/>
  <c r="G62" i="92"/>
  <c r="F62" i="92"/>
  <c r="E62" i="92"/>
  <c r="D62" i="92"/>
  <c r="C62" i="92"/>
  <c r="J61" i="92"/>
  <c r="I61" i="92"/>
  <c r="H61" i="92"/>
  <c r="G61" i="92"/>
  <c r="F61" i="92"/>
  <c r="E61" i="92"/>
  <c r="D61" i="92"/>
  <c r="C61" i="92"/>
  <c r="J60" i="92"/>
  <c r="I60" i="92"/>
  <c r="H60" i="92"/>
  <c r="G60" i="92"/>
  <c r="F60" i="92"/>
  <c r="E60" i="92"/>
  <c r="D60" i="92"/>
  <c r="C60" i="92"/>
  <c r="V58" i="92" l="1"/>
  <c r="R58" i="92"/>
  <c r="T58" i="92"/>
  <c r="P58" i="92"/>
  <c r="U58" i="92"/>
  <c r="S58" i="92"/>
  <c r="Q58" i="92"/>
  <c r="V57" i="92"/>
  <c r="U57" i="92"/>
  <c r="P37" i="92"/>
  <c r="Q37" i="92"/>
  <c r="R37" i="92"/>
  <c r="S37" i="92"/>
  <c r="T37" i="92"/>
  <c r="U37" i="92"/>
  <c r="V37" i="92"/>
  <c r="P38" i="92"/>
  <c r="Q38" i="92"/>
  <c r="R38" i="92"/>
  <c r="S38" i="92"/>
  <c r="T38" i="92"/>
  <c r="U38" i="92"/>
  <c r="V38" i="92"/>
  <c r="O38" i="92"/>
  <c r="O37" i="92"/>
  <c r="A5" i="92" l="1"/>
  <c r="P9" i="92"/>
  <c r="Q9" i="92" s="1"/>
  <c r="R9" i="92" s="1"/>
  <c r="S9" i="92" s="1"/>
  <c r="T9" i="92" s="1"/>
  <c r="U9" i="92" s="1"/>
  <c r="Q63" i="92" l="1"/>
  <c r="P36" i="92" l="1"/>
  <c r="Q36" i="92" s="1"/>
  <c r="R36" i="92" s="1"/>
  <c r="S36" i="92" s="1"/>
  <c r="T36" i="92" s="1"/>
  <c r="B54" i="92"/>
  <c r="A29" i="92"/>
  <c r="A4" i="92"/>
  <c r="I30" i="92"/>
  <c r="H30" i="92"/>
  <c r="G30" i="92"/>
  <c r="F30" i="92"/>
  <c r="E30" i="92"/>
  <c r="D30" i="92"/>
  <c r="C30" i="92"/>
  <c r="B30" i="92"/>
  <c r="A30" i="92"/>
  <c r="I29" i="92"/>
  <c r="H29" i="92"/>
  <c r="G29" i="92"/>
  <c r="F29" i="92"/>
  <c r="E29" i="92"/>
  <c r="D29" i="92"/>
  <c r="C29" i="92"/>
  <c r="B29" i="92"/>
  <c r="I5" i="92"/>
  <c r="H5" i="92"/>
  <c r="G5" i="92"/>
  <c r="F5" i="92"/>
  <c r="E5" i="92"/>
  <c r="D5" i="92"/>
  <c r="C5" i="92"/>
  <c r="B5" i="92"/>
  <c r="I4" i="92"/>
  <c r="H4" i="92"/>
  <c r="G4" i="92"/>
  <c r="F4" i="92"/>
  <c r="E4" i="92"/>
  <c r="D4" i="92"/>
  <c r="C4" i="92"/>
  <c r="B4" i="92"/>
  <c r="Q88" i="92"/>
  <c r="Q87" i="92"/>
  <c r="Q86" i="92"/>
  <c r="Q85" i="92"/>
  <c r="Q84" i="92"/>
  <c r="Q83" i="92"/>
  <c r="Q82" i="92"/>
  <c r="Q81" i="92"/>
  <c r="Q80" i="92"/>
  <c r="Q79" i="92"/>
  <c r="Q78" i="92"/>
  <c r="Q77" i="92"/>
  <c r="Q76" i="92"/>
  <c r="Q75" i="92"/>
  <c r="Q74" i="92"/>
  <c r="Q73" i="92"/>
  <c r="Q72" i="92"/>
  <c r="Q71" i="92"/>
  <c r="Q70" i="92"/>
  <c r="Q69" i="92"/>
  <c r="Q68" i="92"/>
  <c r="Q67" i="92"/>
  <c r="Q66" i="92"/>
  <c r="Q65" i="92"/>
  <c r="Q64" i="92"/>
  <c r="Q62" i="92"/>
  <c r="R18" i="92"/>
  <c r="V36" i="92" l="1"/>
  <c r="U36" i="92"/>
  <c r="V9" i="92"/>
</calcChain>
</file>

<file path=xl/sharedStrings.xml><?xml version="1.0" encoding="utf-8"?>
<sst xmlns="http://schemas.openxmlformats.org/spreadsheetml/2006/main" count="495" uniqueCount="121">
  <si>
    <t>North America</t>
  </si>
  <si>
    <t>Europe</t>
  </si>
  <si>
    <t>Canada</t>
  </si>
  <si>
    <t>France</t>
  </si>
  <si>
    <t>Luxembourg</t>
  </si>
  <si>
    <t>Portugal</t>
  </si>
  <si>
    <t>eu_def043</t>
  </si>
  <si>
    <t>na_def043</t>
  </si>
  <si>
    <t>na_efi011</t>
  </si>
  <si>
    <t>Personnel (b)</t>
  </si>
  <si>
    <t>NATO Europe and Canada</t>
  </si>
  <si>
    <t xml:space="preserve">Volume index of defence expenditure (2010 = 100) </t>
  </si>
  <si>
    <t xml:space="preserve">(based on 2010 prices and exchange rates) </t>
  </si>
  <si>
    <t>NATO RESTRICTED</t>
  </si>
  <si>
    <t>oa_efi011</t>
  </si>
  <si>
    <t>Infrastructure (c)</t>
  </si>
  <si>
    <t>2018e</t>
  </si>
  <si>
    <t>Tableau 1 : Dépenses de défense</t>
  </si>
  <si>
    <t>en millions de monnaie nationale</t>
  </si>
  <si>
    <t>Prix courants</t>
  </si>
  <si>
    <t>Albanie   (Leks)</t>
  </si>
  <si>
    <t>Belgique   (Euros)</t>
  </si>
  <si>
    <t>Bulgarie*   (Leva)</t>
  </si>
  <si>
    <t>Canada   (Dollars canadiens)</t>
  </si>
  <si>
    <t>Croatie   (Kunas)</t>
  </si>
  <si>
    <t>République tchèque   (Couronnes)</t>
  </si>
  <si>
    <t>Danemark   (Couronnes)</t>
  </si>
  <si>
    <t>Estonie   (Euros)</t>
  </si>
  <si>
    <t>France   (Euros)</t>
  </si>
  <si>
    <t>Allemagne   (Euros)</t>
  </si>
  <si>
    <t>Grèce   (Euros)</t>
  </si>
  <si>
    <t>Hongrie   (Forint)</t>
  </si>
  <si>
    <t>Italie   (Euros)</t>
  </si>
  <si>
    <t>Lettonie**   (Euros)</t>
  </si>
  <si>
    <t>Lituanie**   (Euros)</t>
  </si>
  <si>
    <t>Luxembourg   (Euros)</t>
  </si>
  <si>
    <t>Monténégro   (Euros)</t>
  </si>
  <si>
    <t>Pays-Bas   (Euros)</t>
  </si>
  <si>
    <t>Norvège   (Couronnes)</t>
  </si>
  <si>
    <t>Pologne**   (Zlotys)</t>
  </si>
  <si>
    <t>Portugal   (Euros)</t>
  </si>
  <si>
    <t>Roumanie**   (Nouveaux lei)</t>
  </si>
  <si>
    <t>Slovaquie   (Euros)</t>
  </si>
  <si>
    <t>Slovénie   (Euros)</t>
  </si>
  <si>
    <t>Espagne   (Euros)</t>
  </si>
  <si>
    <t>Turquie   (Livres)</t>
  </si>
  <si>
    <t>Royaume-Uni   (Livres)</t>
  </si>
  <si>
    <t>États-Unis   (Dollars)</t>
  </si>
  <si>
    <t>Prix constants de 2010</t>
  </si>
  <si>
    <t>Note : Les chiffres pour 2018 sont des estimations.</t>
  </si>
  <si>
    <t>* Les dépenses de défense n'incluent pas les pensions.</t>
  </si>
  <si>
    <t>**  Pour ce qui est de 2018, ces pays ont soit une législation soit des accords politiques en vertu desquels elles sont tenues de consacrer chaque année au moins 2 % du PIB à la défense, et ces estimations devraient donc évoluer en conséquence.</t>
  </si>
  <si>
    <t>-6-</t>
  </si>
  <si>
    <t>Tableau 2 : Dépenses de défense</t>
  </si>
  <si>
    <t>en millions de dollars des États-Unis</t>
  </si>
  <si>
    <t>Prix et taux de change courants</t>
  </si>
  <si>
    <t xml:space="preserve"> Europe OTAN</t>
  </si>
  <si>
    <t>Albanie</t>
  </si>
  <si>
    <t>Belgique</t>
  </si>
  <si>
    <t>Bulgarie*</t>
  </si>
  <si>
    <t>Croatie</t>
  </si>
  <si>
    <t>République tchèque</t>
  </si>
  <si>
    <t>Danemark</t>
  </si>
  <si>
    <t>Estonie</t>
  </si>
  <si>
    <t>Allemagne</t>
  </si>
  <si>
    <t>Grèce</t>
  </si>
  <si>
    <t>Hongrie</t>
  </si>
  <si>
    <t>Italie</t>
  </si>
  <si>
    <t>Lettonie**</t>
  </si>
  <si>
    <t>Lituanie**</t>
  </si>
  <si>
    <t>Monténégro</t>
  </si>
  <si>
    <t>Pays-Bas</t>
  </si>
  <si>
    <t>Norvège</t>
  </si>
  <si>
    <t>Pologne**</t>
  </si>
  <si>
    <t>Roumanie**</t>
  </si>
  <si>
    <t>Slovaquie</t>
  </si>
  <si>
    <t>Slovénie</t>
  </si>
  <si>
    <t>Espagne</t>
  </si>
  <si>
    <t>Turquie</t>
  </si>
  <si>
    <t>Royaume-Uni</t>
  </si>
  <si>
    <t>Amérique du Nord</t>
  </si>
  <si>
    <t>États-Unis</t>
  </si>
  <si>
    <t>Total OTAN</t>
  </si>
  <si>
    <t>Prix et taux de change constants de 2010</t>
  </si>
  <si>
    <t xml:space="preserve">Notes : Les chiffres pour 2018 sont des estimations. À compter de 2017, les agrégats Europe OTAN et Total OTAN comprennent le Monténégro, qui est devenu membre de l’Alliance le 5 juin 2017. </t>
  </si>
  <si>
    <t>-7-</t>
  </si>
  <si>
    <t>Tableau 3 : Dépenses de défense en part du PIB et évolution annuelle réelle</t>
  </si>
  <si>
    <t>sur la base des prix de 2010</t>
  </si>
  <si>
    <t>Part du PIB réel (%)</t>
  </si>
  <si>
    <t>Évolution annuelle réelle (%)</t>
  </si>
  <si>
    <t>-8-</t>
  </si>
  <si>
    <t>Tableau 4 : PIB réel</t>
  </si>
  <si>
    <t>en milliards de dollars des États-Unis (prix et taux de change de 2010)</t>
  </si>
  <si>
    <t>Bulgarie</t>
  </si>
  <si>
    <t>Islande</t>
  </si>
  <si>
    <t>Lettonie</t>
  </si>
  <si>
    <t>Lituanie</t>
  </si>
  <si>
    <t>Pologne</t>
  </si>
  <si>
    <t>Roumanie</t>
  </si>
  <si>
    <t>Notes : Les chiffres pour 2018 sont des estimations. À compter de 2017, les agrégats Europe OTAN et Total OTAN comprennent le Monténégro, qui est devenu membre de l’Alliance le 5 juin 2017.</t>
  </si>
  <si>
    <t>-9-</t>
  </si>
  <si>
    <t>Tableau 5 : PIB par habitant et dépenses de défense par habitant</t>
  </si>
  <si>
    <t>prix et taux de change de 2010</t>
  </si>
  <si>
    <t>PIB par habitant (en milliers de dollars des États-Unis)</t>
  </si>
  <si>
    <t>Dépenses de défense par habitant (en dollars des États-Unis)</t>
  </si>
  <si>
    <t>-10-</t>
  </si>
  <si>
    <t>Tableau 6 : Personnel militaire</t>
  </si>
  <si>
    <t>en milliers</t>
  </si>
  <si>
    <t>-11-</t>
  </si>
  <si>
    <t>Tableau 7a : Répartition des dépenses de défense par catégorie principale</t>
  </si>
  <si>
    <t>pourcentage des dépenses de défense totales</t>
  </si>
  <si>
    <t>Équipement (a)</t>
  </si>
  <si>
    <t>(a) Les dépenses d'équipements englobent les dépenses afférentes aux matériels d'importance majeure et les coûts de R&amp;D liés à ces matériels.</t>
  </si>
  <si>
    <t>(b) Les dépenses de personnel se composent des dépenses liées au personnel militaire et civil et des pensions.</t>
  </si>
  <si>
    <t>-12-</t>
  </si>
  <si>
    <t>Tableau 7b : Répartition des dépenses de défense par catégorie principale</t>
  </si>
  <si>
    <t>en pourcentage des dépenses de défense totales</t>
  </si>
  <si>
    <t>Autres dépenses (d)</t>
  </si>
  <si>
    <t>(c)  Les dépenses d'infrastructure correspondent aux dépenses liées à l'infrastructure commune de l'OTAN et aux constructions militaires nationales.</t>
  </si>
  <si>
    <t>(d) Les autres dépenses comprennent les dépenses de fonctionnement et maintenance, les autres dépenses de R&amp;D et les dépenses des catégories non-énumérées ci-dessus.</t>
  </si>
  <si>
    <t>-13-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</si>
</sst>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\1\-#"/>
  </numFmts>
  <fonts count="3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sz val="14"/>
      <color rgb="FF414141"/>
      <name val="Garamond"/>
      <family val="1"/>
    </font>
    <font>
      <sz val="8"/>
      <color theme="1"/>
      <name val="Garamond"/>
      <family val="1"/>
    </font>
    <font>
      <b/>
      <sz val="14"/>
      <color rgb="FF414141"/>
      <name val="Garamond"/>
      <family val="1"/>
    </font>
    <font>
      <sz val="11"/>
      <color rgb="FF414141"/>
      <name val="Calibri"/>
      <family val="2"/>
      <scheme val="minor"/>
    </font>
    <font>
      <sz val="10"/>
      <color rgb="FF414141"/>
      <name val="Garamond"/>
      <family val="1"/>
    </font>
    <font>
      <sz val="8"/>
      <color rgb="FF414141"/>
      <name val="Garamond"/>
      <family val="1"/>
    </font>
    <font>
      <b/>
      <sz val="8"/>
      <color rgb="FF414141"/>
      <name val="Garamond"/>
      <family val="1"/>
    </font>
    <font>
      <sz val="10"/>
      <color rgb="FF414141"/>
      <name val="MS Sans Serif"/>
      <family val="2"/>
    </font>
    <font>
      <sz val="10"/>
      <color rgb="FF414141"/>
      <name val="Arial"/>
      <family val="2"/>
    </font>
    <font>
      <sz val="12"/>
      <color rgb="FF414141"/>
      <name val="Garamond"/>
      <family val="1"/>
    </font>
    <font>
      <i/>
      <sz val="11"/>
      <color rgb="FF414141"/>
      <name val="Calibri"/>
      <family val="2"/>
      <scheme val="minor"/>
    </font>
    <font>
      <b/>
      <sz val="11"/>
      <color rgb="FF414141"/>
      <name val="Garamond"/>
      <family val="1"/>
    </font>
    <font>
      <sz val="11"/>
      <color rgb="FF414141"/>
      <name val="Garamond"/>
      <family val="1"/>
    </font>
    <font>
      <b/>
      <sz val="16"/>
      <color rgb="FF414141"/>
      <name val="Garamond"/>
      <family val="1"/>
    </font>
    <font>
      <b/>
      <sz val="11"/>
      <color rgb="FF414141"/>
      <name val="Calibri"/>
      <family val="2"/>
      <scheme val="minor"/>
    </font>
    <font>
      <sz val="7"/>
      <color theme="1"/>
      <name val="Garamond"/>
      <family val="1"/>
    </font>
    <font>
      <sz val="10"/>
      <color theme="1"/>
      <name val="MS Sans Serif"/>
      <family val="2"/>
    </font>
    <font>
      <b/>
      <sz val="8"/>
      <color theme="1"/>
      <name val="Garamond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9"/>
      <color theme="1"/>
      <name val="Garamond"/>
      <family val="1"/>
    </font>
    <font>
      <b/>
      <sz val="9"/>
      <color theme="1"/>
      <name val="Garamond"/>
      <family val="1"/>
    </font>
    <font>
      <sz val="10"/>
      <color theme="1"/>
      <name val="Garamond"/>
      <family val="1"/>
    </font>
    <font>
      <sz val="14"/>
      <color theme="1"/>
      <name val="Garamond"/>
      <family val="1"/>
    </font>
    <font>
      <sz val="12"/>
      <color theme="1"/>
      <name val="Garamond"/>
      <family val="1"/>
    </font>
    <font>
      <sz val="8.5"/>
      <color theme="1"/>
      <name val="Garamond"/>
      <family val="1"/>
    </font>
    <font>
      <b/>
      <sz val="12"/>
      <color theme="1"/>
      <name val="Garamond"/>
      <family val="1"/>
    </font>
    <font>
      <b/>
      <sz val="10"/>
      <color theme="1"/>
      <name val="Garamond"/>
      <family val="1"/>
    </font>
    <font>
      <b/>
      <sz val="8.5"/>
      <color theme="1"/>
      <name val="Garamond"/>
      <family val="1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408B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2" fillId="0" borderId="0"/>
  </cellStyleXfs>
  <cellXfs count="176">
    <xf numFmtId="0" fontId="0" fillId="0" borderId="0" xfId="0"/>
    <xf numFmtId="0" fontId="5" fillId="0" borderId="0" xfId="0" applyFont="1"/>
    <xf numFmtId="0" fontId="8" fillId="0" borderId="0" xfId="0" applyFont="1" applyFill="1" applyBorder="1"/>
    <xf numFmtId="0" fontId="8" fillId="0" borderId="0" xfId="0" applyFont="1" applyBorder="1"/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right" indent="2"/>
    </xf>
    <xf numFmtId="0" fontId="12" fillId="0" borderId="0" xfId="0" applyFont="1" applyProtection="1">
      <protection locked="0"/>
    </xf>
    <xf numFmtId="0" fontId="13" fillId="0" borderId="0" xfId="0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12" fillId="0" borderId="0" xfId="0" applyFont="1" applyBorder="1" applyAlignment="1" applyProtection="1">
      <protection locked="0"/>
    </xf>
    <xf numFmtId="0" fontId="10" fillId="0" borderId="0" xfId="3" applyFont="1"/>
    <xf numFmtId="0" fontId="14" fillId="0" borderId="0" xfId="0" applyFont="1"/>
    <xf numFmtId="0" fontId="15" fillId="0" borderId="0" xfId="0" applyFont="1" applyAlignment="1" applyProtection="1">
      <alignment vertical="top"/>
      <protection locked="0"/>
    </xf>
    <xf numFmtId="0" fontId="15" fillId="0" borderId="0" xfId="0" applyFont="1" applyProtection="1">
      <protection locked="0"/>
    </xf>
    <xf numFmtId="0" fontId="15" fillId="2" borderId="0" xfId="0" applyFont="1" applyFill="1" applyAlignment="1" applyProtection="1">
      <alignment vertical="top"/>
      <protection locked="0"/>
    </xf>
    <xf numFmtId="2" fontId="15" fillId="0" borderId="0" xfId="0" applyNumberFormat="1" applyFont="1" applyProtection="1">
      <protection locked="0"/>
    </xf>
    <xf numFmtId="0" fontId="12" fillId="0" borderId="0" xfId="3" applyFont="1" applyAlignment="1"/>
    <xf numFmtId="0" fontId="11" fillId="0" borderId="0" xfId="3" applyFont="1" applyAlignment="1"/>
    <xf numFmtId="0" fontId="12" fillId="0" borderId="0" xfId="3" applyFont="1" applyAlignment="1">
      <alignment horizontal="left" vertical="top" indent="4"/>
    </xf>
    <xf numFmtId="0" fontId="11" fillId="0" borderId="0" xfId="3" applyFont="1" applyAlignment="1">
      <alignment horizontal="left" vertical="top" indent="4"/>
    </xf>
    <xf numFmtId="0" fontId="11" fillId="0" borderId="0" xfId="3" applyFont="1" applyAlignment="1">
      <alignment horizontal="left" indent="4"/>
    </xf>
    <xf numFmtId="165" fontId="16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8" xfId="3" applyFont="1" applyBorder="1"/>
    <xf numFmtId="0" fontId="17" fillId="0" borderId="6" xfId="0" applyFont="1" applyBorder="1"/>
    <xf numFmtId="0" fontId="17" fillId="0" borderId="7" xfId="0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2" fontId="14" fillId="0" borderId="0" xfId="0" applyNumberFormat="1" applyFont="1" applyBorder="1"/>
    <xf numFmtId="2" fontId="14" fillId="0" borderId="2" xfId="0" applyNumberFormat="1" applyFont="1" applyBorder="1"/>
    <xf numFmtId="0" fontId="14" fillId="0" borderId="1" xfId="0" applyFont="1" applyFill="1" applyBorder="1" applyAlignment="1">
      <alignment horizontal="left"/>
    </xf>
    <xf numFmtId="0" fontId="14" fillId="0" borderId="5" xfId="0" applyFont="1" applyBorder="1" applyAlignment="1">
      <alignment horizontal="left"/>
    </xf>
    <xf numFmtId="2" fontId="14" fillId="0" borderId="3" xfId="0" applyNumberFormat="1" applyFont="1" applyBorder="1"/>
    <xf numFmtId="2" fontId="14" fillId="0" borderId="4" xfId="0" applyNumberFormat="1" applyFont="1" applyBorder="1"/>
    <xf numFmtId="2" fontId="15" fillId="0" borderId="0" xfId="0" applyNumberFormat="1" applyFont="1" applyAlignment="1" applyProtection="1">
      <alignment vertical="top"/>
      <protection locked="0"/>
    </xf>
    <xf numFmtId="0" fontId="21" fillId="0" borderId="0" xfId="3" applyFont="1" applyAlignment="1"/>
    <xf numFmtId="0" fontId="22" fillId="0" borderId="0" xfId="3" applyFont="1" applyAlignment="1">
      <alignment horizontal="left" vertical="center" wrapText="1" indent="2"/>
    </xf>
    <xf numFmtId="0" fontId="8" fillId="4" borderId="0" xfId="0" applyFont="1" applyFill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0" xfId="3" applyFont="1" applyAlignment="1">
      <alignment horizontal="left" vertical="center" wrapText="1" indent="2"/>
    </xf>
    <xf numFmtId="0" fontId="8" fillId="0" borderId="0" xfId="0" applyFont="1" applyBorder="1" applyAlignment="1" applyProtection="1">
      <protection hidden="1"/>
    </xf>
    <xf numFmtId="0" fontId="8" fillId="4" borderId="0" xfId="0" applyFont="1" applyFill="1" applyBorder="1" applyAlignment="1" applyProtection="1">
      <protection hidden="1"/>
    </xf>
    <xf numFmtId="0" fontId="8" fillId="0" borderId="0" xfId="0" applyFont="1" applyAlignment="1" applyProtection="1">
      <alignment horizontal="centerContinuous" vertical="top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24" fillId="0" borderId="0" xfId="0" applyFont="1" applyAlignment="1" applyProtection="1">
      <alignment horizontal="right" vertical="center" wrapText="1"/>
      <protection hidden="1"/>
    </xf>
    <xf numFmtId="0" fontId="8" fillId="0" borderId="0" xfId="0" applyFont="1" applyProtection="1">
      <protection locked="0"/>
    </xf>
    <xf numFmtId="0" fontId="25" fillId="0" borderId="0" xfId="3" applyFont="1" applyAlignment="1"/>
    <xf numFmtId="0" fontId="26" fillId="0" borderId="0" xfId="0" applyFont="1" applyFill="1" applyBorder="1" applyAlignment="1" applyProtection="1">
      <alignment horizontal="centerContinuous"/>
      <protection hidden="1"/>
    </xf>
    <xf numFmtId="0" fontId="27" fillId="0" borderId="0" xfId="0" applyFont="1" applyBorder="1" applyAlignment="1" applyProtection="1">
      <alignment horizontal="centerContinuous"/>
      <protection hidden="1"/>
    </xf>
    <xf numFmtId="0" fontId="26" fillId="0" borderId="0" xfId="0" applyFont="1" applyBorder="1" applyAlignment="1" applyProtection="1">
      <alignment horizontal="centerContinuous"/>
      <protection hidden="1"/>
    </xf>
    <xf numFmtId="0" fontId="27" fillId="0" borderId="0" xfId="0" applyFont="1" applyBorder="1" applyAlignment="1" applyProtection="1">
      <alignment horizontal="centerContinuous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24" fillId="0" borderId="0" xfId="0" applyFont="1" applyBorder="1" applyAlignment="1" applyProtection="1">
      <alignment horizontal="centerContinuous"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horizontal="centerContinuous" vertical="top"/>
      <protection hidden="1"/>
    </xf>
    <xf numFmtId="0" fontId="8" fillId="0" borderId="0" xfId="0" applyFont="1" applyBorder="1" applyAlignment="1">
      <alignment horizontal="centerContinuous" vertical="top"/>
    </xf>
    <xf numFmtId="0" fontId="28" fillId="0" borderId="0" xfId="0" applyFont="1" applyBorder="1"/>
    <xf numFmtId="0" fontId="29" fillId="0" borderId="0" xfId="0" applyFont="1" applyBorder="1" applyAlignment="1">
      <alignment horizontal="right"/>
    </xf>
    <xf numFmtId="0" fontId="8" fillId="0" borderId="0" xfId="0" applyFont="1"/>
    <xf numFmtId="0" fontId="29" fillId="0" borderId="0" xfId="0" applyFont="1" applyFill="1" applyBorder="1" applyAlignment="1" applyProtection="1">
      <alignment horizontal="left" indent="1"/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28" fillId="0" borderId="0" xfId="0" applyFont="1" applyBorder="1" applyAlignment="1" applyProtection="1">
      <alignment horizontal="centerContinuous" vertical="center"/>
      <protection hidden="1"/>
    </xf>
    <xf numFmtId="0" fontId="28" fillId="0" borderId="0" xfId="0" applyFont="1" applyBorder="1" applyProtection="1">
      <protection locked="0"/>
    </xf>
    <xf numFmtId="0" fontId="8" fillId="0" borderId="0" xfId="0" applyFont="1" applyFill="1" applyBorder="1" applyAlignment="1" applyProtection="1">
      <alignment horizontal="left"/>
      <protection hidden="1"/>
    </xf>
    <xf numFmtId="3" fontId="8" fillId="0" borderId="0" xfId="0" applyNumberFormat="1" applyFont="1" applyBorder="1" applyAlignment="1" applyProtection="1">
      <alignment horizontal="right"/>
      <protection locked="0" hidden="1"/>
    </xf>
    <xf numFmtId="3" fontId="8" fillId="4" borderId="0" xfId="0" applyNumberFormat="1" applyFont="1" applyFill="1" applyBorder="1" applyAlignment="1" applyProtection="1">
      <alignment horizontal="right"/>
      <protection locked="0"/>
    </xf>
    <xf numFmtId="3" fontId="8" fillId="4" borderId="0" xfId="0" applyNumberFormat="1" applyFont="1" applyFill="1" applyBorder="1" applyAlignment="1" applyProtection="1">
      <alignment horizontal="right"/>
      <protection locked="0" hidden="1"/>
    </xf>
    <xf numFmtId="1" fontId="28" fillId="0" borderId="0" xfId="0" applyNumberFormat="1" applyFont="1" applyBorder="1" applyAlignment="1" applyProtection="1">
      <alignment horizontal="centerContinuous" vertical="center" wrapText="1"/>
      <protection hidden="1"/>
    </xf>
    <xf numFmtId="0" fontId="28" fillId="0" borderId="0" xfId="0" applyFont="1" applyBorder="1" applyAlignment="1" applyProtection="1">
      <alignment horizontal="centerContinuous" vertical="center" wrapText="1"/>
      <protection hidden="1"/>
    </xf>
    <xf numFmtId="0" fontId="24" fillId="0" borderId="0" xfId="0" applyFont="1" applyFill="1" applyBorder="1" applyAlignment="1" applyProtection="1">
      <alignment vertical="top"/>
      <protection hidden="1"/>
    </xf>
    <xf numFmtId="0" fontId="1" fillId="0" borderId="0" xfId="3" applyFont="1"/>
    <xf numFmtId="0" fontId="1" fillId="0" borderId="0" xfId="3" applyFont="1" applyAlignment="1">
      <alignment horizontal="right"/>
    </xf>
    <xf numFmtId="0" fontId="22" fillId="0" borderId="0" xfId="3" applyFont="1" applyAlignment="1">
      <alignment horizontal="left" vertical="top"/>
    </xf>
    <xf numFmtId="0" fontId="30" fillId="0" borderId="0" xfId="3" applyFont="1" applyAlignment="1">
      <alignment horizontal="left" vertical="top" indent="4"/>
    </xf>
    <xf numFmtId="0" fontId="23" fillId="0" borderId="0" xfId="0" applyFont="1"/>
    <xf numFmtId="0" fontId="8" fillId="0" borderId="0" xfId="0" applyFont="1" applyBorder="1" applyAlignment="1" applyProtection="1">
      <alignment horizontal="left" indent="1"/>
      <protection locked="0"/>
    </xf>
    <xf numFmtId="0" fontId="8" fillId="0" borderId="0" xfId="1" applyFont="1" applyBorder="1" applyAlignment="1">
      <alignment horizontal="left"/>
    </xf>
    <xf numFmtId="0" fontId="8" fillId="0" borderId="0" xfId="0" applyFont="1" applyBorder="1" applyAlignment="1" applyProtection="1">
      <protection locked="0"/>
    </xf>
    <xf numFmtId="0" fontId="31" fillId="0" borderId="0" xfId="0" applyFont="1" applyFill="1" applyBorder="1" applyAlignment="1" applyProtection="1">
      <alignment horizontal="centerContinuous"/>
      <protection hidden="1"/>
    </xf>
    <xf numFmtId="165" fontId="32" fillId="0" borderId="0" xfId="0" applyNumberFormat="1" applyFont="1" applyFill="1" applyBorder="1" applyAlignment="1" applyProtection="1">
      <alignment horizontal="centerContinuous"/>
      <protection hidden="1"/>
    </xf>
    <xf numFmtId="0" fontId="6" fillId="0" borderId="0" xfId="0" applyFont="1"/>
    <xf numFmtId="0" fontId="24" fillId="0" borderId="0" xfId="0" applyFont="1" applyFill="1" applyAlignment="1">
      <alignment horizontal="centerContinuous"/>
    </xf>
    <xf numFmtId="0" fontId="24" fillId="0" borderId="0" xfId="0" applyFont="1" applyAlignment="1">
      <alignment horizontal="centerContinuous"/>
    </xf>
    <xf numFmtId="165" fontId="31" fillId="0" borderId="0" xfId="0" applyNumberFormat="1" applyFont="1" applyFill="1" applyBorder="1" applyAlignment="1" applyProtection="1">
      <alignment horizontal="centerContinuous"/>
      <protection hidden="1"/>
    </xf>
    <xf numFmtId="0" fontId="33" fillId="0" borderId="0" xfId="0" applyFont="1" applyFill="1" applyBorder="1" applyAlignment="1" applyProtection="1">
      <alignment horizontal="left" vertical="center" indent="2"/>
      <protection hidden="1"/>
    </xf>
    <xf numFmtId="4" fontId="8" fillId="0" borderId="0" xfId="0" applyNumberFormat="1" applyFont="1" applyBorder="1" applyAlignment="1" applyProtection="1">
      <alignment horizontal="right"/>
      <protection locked="0" hidden="1"/>
    </xf>
    <xf numFmtId="4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left" vertical="center" indent="2"/>
      <protection hidden="1"/>
    </xf>
    <xf numFmtId="4" fontId="8" fillId="4" borderId="0" xfId="0" applyNumberFormat="1" applyFont="1" applyFill="1" applyBorder="1" applyAlignment="1" applyProtection="1">
      <alignment horizontal="right"/>
      <protection locked="0"/>
    </xf>
    <xf numFmtId="4" fontId="8" fillId="4" borderId="0" xfId="0" applyNumberFormat="1" applyFont="1" applyFill="1" applyBorder="1" applyAlignment="1" applyProtection="1">
      <alignment horizontal="right"/>
      <protection locked="0" hidden="1"/>
    </xf>
    <xf numFmtId="1" fontId="28" fillId="0" borderId="0" xfId="0" applyNumberFormat="1" applyFont="1" applyBorder="1" applyAlignment="1" applyProtection="1">
      <alignment horizontal="right" vertical="center" wrapText="1"/>
      <protection hidden="1"/>
    </xf>
    <xf numFmtId="0" fontId="28" fillId="0" borderId="0" xfId="0" applyFont="1" applyBorder="1" applyAlignment="1" applyProtection="1">
      <alignment horizontal="right" vertical="center" wrapText="1"/>
      <protection hidden="1"/>
    </xf>
    <xf numFmtId="0" fontId="8" fillId="0" borderId="0" xfId="0" applyFont="1" applyBorder="1" applyAlignment="1" applyProtection="1">
      <alignment horizontal="left"/>
      <protection locked="0"/>
    </xf>
    <xf numFmtId="165" fontId="8" fillId="0" borderId="0" xfId="0" applyNumberFormat="1" applyFont="1" applyBorder="1" applyAlignment="1" applyProtection="1">
      <alignment horizontal="centerContinuous"/>
      <protection hidden="1"/>
    </xf>
    <xf numFmtId="0" fontId="8" fillId="0" borderId="0" xfId="0" applyFont="1" applyBorder="1" applyAlignment="1" applyProtection="1">
      <alignment horizontal="centerContinuous"/>
      <protection locked="0"/>
    </xf>
    <xf numFmtId="0" fontId="29" fillId="5" borderId="0" xfId="0" applyFont="1" applyFill="1" applyBorder="1" applyAlignment="1" applyProtection="1">
      <alignment horizontal="left" indent="1"/>
      <protection hidden="1"/>
    </xf>
    <xf numFmtId="0" fontId="29" fillId="5" borderId="0" xfId="0" applyFont="1" applyFill="1" applyBorder="1" applyAlignment="1" applyProtection="1">
      <alignment horizontal="left"/>
      <protection hidden="1"/>
    </xf>
    <xf numFmtId="1" fontId="28" fillId="5" borderId="0" xfId="0" applyNumberFormat="1" applyFont="1" applyFill="1" applyBorder="1" applyAlignment="1" applyProtection="1">
      <alignment horizontal="centerContinuous" vertical="center" wrapText="1"/>
      <protection hidden="1"/>
    </xf>
    <xf numFmtId="0" fontId="28" fillId="5" borderId="0" xfId="0" applyFont="1" applyFill="1" applyBorder="1" applyAlignment="1" applyProtection="1">
      <alignment horizontal="centerContinuous" vertical="center" wrapText="1"/>
      <protection hidden="1"/>
    </xf>
    <xf numFmtId="0" fontId="28" fillId="5" borderId="0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8" fillId="5" borderId="0" xfId="0" applyFont="1" applyFill="1" applyProtection="1">
      <protection locked="0"/>
    </xf>
    <xf numFmtId="0" fontId="8" fillId="5" borderId="0" xfId="0" applyFont="1" applyFill="1" applyBorder="1" applyAlignment="1" applyProtection="1">
      <alignment horizontal="left" vertical="center" indent="2"/>
      <protection hidden="1"/>
    </xf>
    <xf numFmtId="0" fontId="8" fillId="5" borderId="0" xfId="0" applyFont="1" applyFill="1" applyBorder="1" applyAlignment="1" applyProtection="1">
      <alignment horizontal="left"/>
      <protection hidden="1"/>
    </xf>
    <xf numFmtId="164" fontId="8" fillId="5" borderId="0" xfId="0" applyNumberFormat="1" applyFont="1" applyFill="1" applyBorder="1" applyAlignment="1" applyProtection="1">
      <alignment horizontal="right"/>
      <protection locked="0"/>
    </xf>
    <xf numFmtId="164" fontId="8" fillId="5" borderId="0" xfId="0" applyNumberFormat="1" applyFont="1" applyFill="1" applyBorder="1" applyAlignment="1" applyProtection="1">
      <alignment horizontal="right"/>
      <protection locked="0" hidden="1"/>
    </xf>
    <xf numFmtId="0" fontId="8" fillId="5" borderId="0" xfId="0" applyFont="1" applyFill="1" applyBorder="1" applyAlignment="1" applyProtection="1">
      <alignment vertical="top"/>
      <protection locked="0"/>
    </xf>
    <xf numFmtId="0" fontId="8" fillId="5" borderId="0" xfId="0" applyFont="1" applyFill="1" applyAlignment="1" applyProtection="1">
      <alignment vertical="top"/>
      <protection locked="0"/>
    </xf>
    <xf numFmtId="0" fontId="34" fillId="0" borderId="0" xfId="0" applyFont="1" applyFill="1" applyBorder="1" applyAlignment="1" applyProtection="1">
      <alignment horizontal="centerContinuous"/>
      <protection hidden="1"/>
    </xf>
    <xf numFmtId="0" fontId="29" fillId="0" borderId="0" xfId="0" applyFont="1" applyFill="1" applyBorder="1" applyAlignment="1" applyProtection="1">
      <alignment horizontal="centerContinuous" vertical="top"/>
      <protection hidden="1"/>
    </xf>
    <xf numFmtId="0" fontId="35" fillId="0" borderId="0" xfId="0" applyFont="1" applyBorder="1" applyAlignment="1">
      <alignment horizontal="right"/>
    </xf>
    <xf numFmtId="0" fontId="30" fillId="0" borderId="0" xfId="0" applyFont="1" applyBorder="1"/>
    <xf numFmtId="0" fontId="35" fillId="0" borderId="0" xfId="0" applyFont="1" applyBorder="1" applyAlignment="1" applyProtection="1">
      <alignment horizontal="left" indent="2"/>
      <protection hidden="1"/>
    </xf>
    <xf numFmtId="0" fontId="28" fillId="0" borderId="0" xfId="0" applyFont="1" applyAlignment="1" applyProtection="1">
      <alignment horizontal="left" vertical="top"/>
      <protection locked="0"/>
    </xf>
    <xf numFmtId="3" fontId="29" fillId="0" borderId="0" xfId="0" applyNumberFormat="1" applyFont="1" applyBorder="1" applyAlignment="1" applyProtection="1">
      <alignment horizontal="right"/>
      <protection locked="0" hidden="1"/>
    </xf>
    <xf numFmtId="0" fontId="33" fillId="0" borderId="0" xfId="0" applyFont="1" applyBorder="1" applyAlignment="1" applyProtection="1">
      <alignment vertical="top"/>
      <protection locked="0"/>
    </xf>
    <xf numFmtId="0" fontId="28" fillId="0" borderId="0" xfId="0" applyFont="1" applyBorder="1" applyAlignment="1" applyProtection="1">
      <alignment horizontal="left"/>
      <protection hidden="1"/>
    </xf>
    <xf numFmtId="3" fontId="28" fillId="0" borderId="0" xfId="0" applyNumberFormat="1" applyFont="1" applyBorder="1" applyAlignment="1" applyProtection="1">
      <alignment horizontal="right"/>
      <protection locked="0" hidden="1"/>
    </xf>
    <xf numFmtId="164" fontId="28" fillId="0" borderId="0" xfId="0" applyNumberFormat="1" applyFont="1" applyBorder="1" applyAlignment="1" applyProtection="1">
      <alignment horizontal="right"/>
      <protection locked="0" hidden="1"/>
    </xf>
    <xf numFmtId="0" fontId="28" fillId="4" borderId="0" xfId="0" applyFont="1" applyFill="1" applyBorder="1" applyAlignment="1" applyProtection="1">
      <alignment horizontal="left"/>
      <protection hidden="1"/>
    </xf>
    <xf numFmtId="3" fontId="28" fillId="4" borderId="0" xfId="0" applyNumberFormat="1" applyFont="1" applyFill="1" applyBorder="1" applyAlignment="1" applyProtection="1">
      <alignment horizontal="right"/>
      <protection locked="0"/>
    </xf>
    <xf numFmtId="3" fontId="28" fillId="4" borderId="0" xfId="0" applyNumberFormat="1" applyFont="1" applyFill="1" applyBorder="1" applyAlignment="1" applyProtection="1">
      <alignment horizontal="right"/>
      <protection locked="0" hidden="1"/>
    </xf>
    <xf numFmtId="164" fontId="28" fillId="4" borderId="0" xfId="0" applyNumberFormat="1" applyFont="1" applyFill="1" applyBorder="1" applyAlignment="1" applyProtection="1">
      <alignment horizontal="right"/>
      <protection locked="0"/>
    </xf>
    <xf numFmtId="164" fontId="28" fillId="4" borderId="0" xfId="0" applyNumberFormat="1" applyFont="1" applyFill="1" applyBorder="1" applyAlignment="1" applyProtection="1">
      <alignment horizontal="right"/>
      <protection locked="0" hidden="1"/>
    </xf>
    <xf numFmtId="0" fontId="33" fillId="0" borderId="0" xfId="0" applyFont="1" applyAlignment="1" applyProtection="1">
      <alignment horizontal="left" vertical="top"/>
      <protection locked="0"/>
    </xf>
    <xf numFmtId="0" fontId="36" fillId="0" borderId="0" xfId="0" applyFont="1" applyBorder="1" applyAlignment="1" applyProtection="1">
      <alignment horizontal="left" vertical="center" indent="1"/>
      <protection hidden="1"/>
    </xf>
    <xf numFmtId="0" fontId="36" fillId="0" borderId="0" xfId="0" applyFont="1" applyBorder="1" applyAlignment="1" applyProtection="1">
      <alignment horizontal="left" indent="2"/>
      <protection hidden="1"/>
    </xf>
    <xf numFmtId="164" fontId="36" fillId="0" borderId="0" xfId="0" applyNumberFormat="1" applyFont="1" applyBorder="1" applyAlignment="1" applyProtection="1">
      <alignment horizontal="right"/>
      <protection locked="0" hidden="1"/>
    </xf>
    <xf numFmtId="164" fontId="8" fillId="0" borderId="0" xfId="0" applyNumberFormat="1" applyFont="1" applyBorder="1" applyAlignment="1" applyProtection="1">
      <alignment horizontal="right"/>
      <protection locked="0" hidden="1"/>
    </xf>
    <xf numFmtId="164" fontId="8" fillId="4" borderId="0" xfId="0" applyNumberFormat="1" applyFont="1" applyFill="1" applyBorder="1" applyAlignment="1" applyProtection="1">
      <alignment horizontal="right"/>
      <protection locked="0"/>
    </xf>
    <xf numFmtId="164" fontId="8" fillId="4" borderId="0" xfId="0" applyNumberFormat="1" applyFont="1" applyFill="1" applyBorder="1" applyAlignment="1" applyProtection="1">
      <alignment horizontal="right"/>
      <protection locked="0" hidden="1"/>
    </xf>
    <xf numFmtId="164" fontId="36" fillId="0" borderId="0" xfId="0" applyNumberFormat="1" applyFont="1" applyFill="1" applyBorder="1" applyAlignment="1" applyProtection="1">
      <alignment horizontal="right"/>
      <protection locked="0" hidden="1"/>
    </xf>
    <xf numFmtId="0" fontId="33" fillId="0" borderId="0" xfId="0" applyFont="1" applyAlignment="1" applyProtection="1">
      <protection locked="0"/>
    </xf>
    <xf numFmtId="3" fontId="36" fillId="0" borderId="0" xfId="0" applyNumberFormat="1" applyFont="1" applyBorder="1" applyAlignment="1" applyProtection="1">
      <alignment horizontal="right"/>
      <protection locked="0" hidden="1"/>
    </xf>
    <xf numFmtId="4" fontId="36" fillId="0" borderId="0" xfId="0" applyNumberFormat="1" applyFont="1" applyBorder="1" applyAlignment="1" applyProtection="1">
      <alignment horizontal="right"/>
      <protection locked="0" hidden="1"/>
    </xf>
    <xf numFmtId="1" fontId="28" fillId="0" borderId="0" xfId="0" applyNumberFormat="1" applyFont="1" applyBorder="1" applyAlignment="1" applyProtection="1">
      <alignment horizontal="left" vertical="center" wrapText="1" indent="2"/>
      <protection hidden="1"/>
    </xf>
    <xf numFmtId="0" fontId="28" fillId="0" borderId="0" xfId="0" applyFont="1" applyBorder="1" applyAlignment="1" applyProtection="1">
      <alignment horizontal="left" vertical="center" wrapText="1" indent="2"/>
      <protection hidden="1"/>
    </xf>
    <xf numFmtId="0" fontId="36" fillId="0" borderId="0" xfId="0" applyFont="1" applyBorder="1" applyAlignment="1" applyProtection="1">
      <alignment horizontal="left" indent="1"/>
      <protection hidden="1"/>
    </xf>
    <xf numFmtId="0" fontId="8" fillId="0" borderId="0" xfId="0" applyFont="1" applyFill="1" applyBorder="1" applyAlignment="1" applyProtection="1">
      <alignment horizontal="left" indent="2"/>
      <protection hidden="1"/>
    </xf>
    <xf numFmtId="0" fontId="36" fillId="0" borderId="0" xfId="0" applyFont="1" applyFill="1" applyBorder="1" applyAlignment="1" applyProtection="1">
      <alignment horizontal="left" indent="2"/>
      <protection hidden="1"/>
    </xf>
    <xf numFmtId="4" fontId="8" fillId="0" borderId="0" xfId="0" applyNumberFormat="1" applyFont="1" applyAlignment="1" applyProtection="1">
      <protection locked="0"/>
    </xf>
    <xf numFmtId="3" fontId="8" fillId="0" borderId="0" xfId="0" applyNumberFormat="1" applyFont="1" applyAlignment="1" applyProtection="1">
      <protection locked="0"/>
    </xf>
    <xf numFmtId="0" fontId="8" fillId="0" borderId="0" xfId="0" applyFont="1" applyFill="1" applyAlignment="1" applyProtection="1">
      <alignment horizontal="centerContinuous" vertical="top"/>
      <protection hidden="1"/>
    </xf>
    <xf numFmtId="0" fontId="8" fillId="0" borderId="0" xfId="0" applyFont="1" applyAlignment="1" applyProtection="1"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8" fillId="0" borderId="0" xfId="0" applyFont="1" applyFill="1" applyBorder="1" applyAlignment="1" applyProtection="1">
      <alignment vertical="top"/>
      <protection locked="0"/>
    </xf>
    <xf numFmtId="0" fontId="24" fillId="0" borderId="0" xfId="0" applyFont="1" applyBorder="1" applyAlignment="1" applyProtection="1">
      <alignment vertical="top"/>
      <protection hidden="1"/>
    </xf>
    <xf numFmtId="0" fontId="24" fillId="0" borderId="0" xfId="0" applyFont="1" applyBorder="1" applyAlignment="1">
      <alignment horizontal="right" indent="2"/>
    </xf>
    <xf numFmtId="0" fontId="28" fillId="0" borderId="0" xfId="0" applyFont="1" applyBorder="1" applyAlignment="1" applyProtection="1">
      <alignment vertical="center"/>
      <protection hidden="1"/>
    </xf>
    <xf numFmtId="0" fontId="28" fillId="0" borderId="0" xfId="0" applyFont="1" applyBorder="1" applyAlignment="1" applyProtection="1">
      <alignment horizontal="right" vertical="center" indent="2"/>
      <protection hidden="1"/>
    </xf>
    <xf numFmtId="0" fontId="36" fillId="0" borderId="0" xfId="0" applyFont="1" applyBorder="1" applyAlignment="1" applyProtection="1">
      <alignment horizontal="left"/>
      <protection hidden="1"/>
    </xf>
    <xf numFmtId="3" fontId="36" fillId="0" borderId="0" xfId="0" applyNumberFormat="1" applyFont="1" applyFill="1" applyBorder="1" applyAlignment="1" applyProtection="1">
      <alignment horizontal="right" indent="2"/>
      <protection locked="0" hidden="1"/>
    </xf>
    <xf numFmtId="3" fontId="8" fillId="0" borderId="0" xfId="0" applyNumberFormat="1" applyFont="1" applyFill="1" applyBorder="1" applyAlignment="1" applyProtection="1">
      <alignment horizontal="right" indent="2"/>
      <protection locked="0" hidden="1"/>
    </xf>
    <xf numFmtId="0" fontId="8" fillId="0" borderId="0" xfId="0" applyFont="1" applyAlignment="1" applyProtection="1">
      <protection locked="0"/>
    </xf>
    <xf numFmtId="1" fontId="28" fillId="0" borderId="0" xfId="0" applyNumberFormat="1" applyFont="1" applyFill="1" applyBorder="1" applyAlignment="1" applyProtection="1">
      <alignment horizontal="right" vertical="center" wrapText="1" indent="2"/>
      <protection hidden="1"/>
    </xf>
    <xf numFmtId="3" fontId="36" fillId="0" borderId="0" xfId="0" applyNumberFormat="1" applyFont="1" applyBorder="1" applyAlignment="1" applyProtection="1">
      <protection locked="0" hidden="1"/>
    </xf>
    <xf numFmtId="3" fontId="8" fillId="0" borderId="0" xfId="0" applyNumberFormat="1" applyFont="1" applyBorder="1" applyAlignment="1" applyProtection="1">
      <protection locked="0" hidden="1"/>
    </xf>
    <xf numFmtId="3" fontId="8" fillId="0" borderId="0" xfId="0" applyNumberFormat="1" applyFont="1" applyFill="1" applyBorder="1" applyAlignment="1" applyProtection="1">
      <alignment horizontal="right" vertical="center" indent="2"/>
      <protection locked="0" hidden="1"/>
    </xf>
    <xf numFmtId="3" fontId="8" fillId="4" borderId="0" xfId="0" applyNumberFormat="1" applyFont="1" applyFill="1" applyBorder="1" applyAlignment="1" applyProtection="1">
      <protection locked="0"/>
    </xf>
    <xf numFmtId="3" fontId="8" fillId="4" borderId="0" xfId="0" applyNumberFormat="1" applyFont="1" applyFill="1" applyBorder="1" applyAlignment="1" applyProtection="1">
      <protection locked="0" hidden="1"/>
    </xf>
    <xf numFmtId="0" fontId="8" fillId="0" borderId="0" xfId="0" applyFont="1" applyFill="1" applyProtection="1">
      <protection locked="0"/>
    </xf>
    <xf numFmtId="0" fontId="22" fillId="0" borderId="0" xfId="3" applyFont="1" applyAlignment="1"/>
    <xf numFmtId="4" fontId="37" fillId="4" borderId="0" xfId="0" applyNumberFormat="1" applyFont="1" applyFill="1" applyBorder="1" applyAlignment="1" applyProtection="1">
      <alignment horizontal="right"/>
      <protection locked="0" hidden="1"/>
    </xf>
    <xf numFmtId="4" fontId="8" fillId="0" borderId="0" xfId="0" applyNumberFormat="1" applyFont="1" applyFill="1" applyBorder="1" applyAlignment="1" applyProtection="1">
      <alignment horizontal="right"/>
      <protection locked="0" hidden="1"/>
    </xf>
    <xf numFmtId="4" fontId="8" fillId="0" borderId="0" xfId="0" applyNumberFormat="1" applyFont="1" applyBorder="1" applyAlignment="1" applyProtection="1">
      <alignment vertical="top"/>
      <protection locked="0"/>
    </xf>
    <xf numFmtId="0" fontId="22" fillId="0" borderId="0" xfId="0" applyFont="1" applyFill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left" indent="3"/>
    </xf>
    <xf numFmtId="0" fontId="9" fillId="0" borderId="0" xfId="0" applyFont="1" applyAlignment="1">
      <alignment horizontal="center" vertical="center" readingOrder="1"/>
    </xf>
    <xf numFmtId="0" fontId="18" fillId="0" borderId="0" xfId="0" applyFont="1" applyAlignment="1">
      <alignment horizontal="center" vertical="center" readingOrder="1"/>
    </xf>
    <xf numFmtId="165" fontId="7" fillId="0" borderId="0" xfId="0" applyNumberFormat="1" applyFont="1" applyFill="1" applyBorder="1" applyAlignment="1" applyProtection="1">
      <alignment horizontal="center"/>
      <protection hidden="1"/>
    </xf>
    <xf numFmtId="0" fontId="21" fillId="0" borderId="0" xfId="3" applyFont="1" applyAlignment="1">
      <alignment horizontal="center"/>
    </xf>
    <xf numFmtId="0" fontId="20" fillId="0" borderId="0" xfId="0" applyFont="1" applyAlignment="1">
      <alignment horizontal="center" vertical="center" readingOrder="1"/>
    </xf>
    <xf numFmtId="0" fontId="19" fillId="0" borderId="0" xfId="0" applyFont="1" applyAlignment="1">
      <alignment horizontal="center" readingOrder="1"/>
    </xf>
    <xf numFmtId="0" fontId="19" fillId="0" borderId="0" xfId="0" applyFont="1" applyAlignment="1">
      <alignment horizontal="center" vertical="top" readingOrder="1"/>
    </xf>
    <xf numFmtId="0" fontId="22" fillId="0" borderId="0" xfId="3" applyFont="1" applyAlignment="1">
      <alignment horizontal="left" vertical="top" wrapText="1"/>
    </xf>
    <xf numFmtId="0" fontId="22" fillId="0" borderId="0" xfId="3" applyFont="1" applyAlignment="1">
      <alignment horizontal="left" wrapText="1"/>
    </xf>
  </cellXfs>
  <cellStyles count="6">
    <cellStyle name="Normal" xfId="0" builtinId="0"/>
    <cellStyle name="Normal 2" xfId="2"/>
    <cellStyle name="Normal 3" xfId="3"/>
    <cellStyle name="Normal 4" xfId="5"/>
    <cellStyle name="Normal 5" xfId="4"/>
    <cellStyle name="Normal_tab1" xfId="1"/>
  </cellStyles>
  <dxfs count="0"/>
  <tableStyles count="0" defaultTableStyle="TableStyleMedium9" defaultPivotStyle="PivotStyleLight16"/>
  <colors>
    <mruColors>
      <color rgb="FFF0F0F0"/>
      <color rgb="FF3487C8"/>
      <color rgb="FF000000"/>
      <color rgb="FF548235"/>
      <color rgb="FF00408B"/>
      <color rgb="FFFFFFFF"/>
      <color rgb="FFC55A11"/>
      <color rgb="FFE96B10"/>
      <color rgb="FF737373"/>
      <color rgb="FF414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38550668971257E-2"/>
          <c:y val="4.6366983837418385E-2"/>
          <c:w val="0.91295174444657834"/>
          <c:h val="0.78153600994504291"/>
        </c:manualLayout>
      </c:layout>
      <c:lineChart>
        <c:grouping val="standard"/>
        <c:varyColors val="0"/>
        <c:ser>
          <c:idx val="2"/>
          <c:order val="0"/>
          <c:tx>
            <c:v>North America - GDP</c:v>
          </c:tx>
          <c:spPr>
            <a:ln w="28575" cap="rnd">
              <a:solidFill>
                <a:srgbClr val="00408B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rgbClr val="00408B"/>
                </a:solidFill>
              </a:ln>
              <a:effectLst/>
            </c:spPr>
          </c:marker>
          <c:cat>
            <c:strRef>
              <c:f>CHARTS5!$O$9:$V$9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2018e</c:v>
                </c:pt>
              </c:strCache>
            </c:strRef>
          </c:cat>
          <c:val>
            <c:numRef>
              <c:f>CHARTS5!$O$12:$V$12</c:f>
              <c:numCache>
                <c:formatCode>0.00</c:formatCode>
                <c:ptCount val="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1"/>
          <c:tx>
            <c:v>North America - Defence expenditure</c:v>
          </c:tx>
          <c:spPr>
            <a:ln w="25400" cap="rnd">
              <a:solidFill>
                <a:srgbClr val="00408B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rgbClr val="00408B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bg1"/>
                </a:solidFill>
                <a:ln w="25400">
                  <a:solidFill>
                    <a:srgbClr val="00408B"/>
                  </a:solidFill>
                </a:ln>
                <a:effectLst/>
              </c:spPr>
            </c:marker>
            <c:bubble3D val="0"/>
          </c:dPt>
          <c:cat>
            <c:strRef>
              <c:f>CHARTS5!$O$9:$V$9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2018e</c:v>
                </c:pt>
              </c:strCache>
            </c:strRef>
          </c:cat>
          <c:val>
            <c:numRef>
              <c:f>CHARTS5!$O$14:$V$14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v>NATO Europe - GDP</c:v>
          </c:tx>
          <c:spPr>
            <a:ln w="28575" cap="rnd">
              <a:solidFill>
                <a:srgbClr val="3487C8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rgbClr val="3487C8"/>
                </a:solidFill>
              </a:ln>
              <a:effectLst/>
            </c:spPr>
          </c:marker>
          <c:cat>
            <c:strRef>
              <c:f>CHARTS5!$O$9:$V$9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2018e</c:v>
                </c:pt>
              </c:strCache>
            </c:strRef>
          </c:cat>
          <c:val>
            <c:numRef>
              <c:f>CHARTS5!$O$11:$V$11</c:f>
              <c:numCache>
                <c:formatCode>0.00</c:formatCode>
                <c:ptCount val="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NATO Europe - Defence expenditure</c:v>
          </c:tx>
          <c:spPr>
            <a:ln w="28575" cap="rnd">
              <a:solidFill>
                <a:srgbClr val="3487C8"/>
              </a:solidFill>
              <a:prstDash val="solid"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rgbClr val="3487C8"/>
                </a:solidFill>
              </a:ln>
              <a:effectLst/>
            </c:spPr>
          </c:marker>
          <c:cat>
            <c:strRef>
              <c:f>CHARTS5!$O$9:$V$9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2018e</c:v>
                </c:pt>
              </c:strCache>
            </c:strRef>
          </c:cat>
          <c:val>
            <c:numRef>
              <c:f>CHARTS5!$O$13:$V$13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393424"/>
        <c:axId val="262389112"/>
      </c:lineChart>
      <c:catAx>
        <c:axId val="26239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62389112"/>
        <c:crosses val="autoZero"/>
        <c:auto val="1"/>
        <c:lblAlgn val="ctr"/>
        <c:lblOffset val="100"/>
        <c:noMultiLvlLbl val="0"/>
      </c:catAx>
      <c:valAx>
        <c:axId val="262389112"/>
        <c:scaling>
          <c:orientation val="minMax"/>
          <c:min val="70"/>
        </c:scaling>
        <c:delete val="0"/>
        <c:axPos val="l"/>
        <c:majorGridlines>
          <c:spPr>
            <a:ln w="12700" cap="flat" cmpd="sng" algn="ctr">
              <a:solidFill>
                <a:srgbClr val="CECECE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62393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268649752114308E-2"/>
          <c:y val="0.91506890784825523"/>
          <c:w val="0.80953794109069699"/>
          <c:h val="8.3785042735042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47784378513476E-2"/>
          <c:y val="2.8562738684772257E-2"/>
          <c:w val="0.9487880488087459"/>
          <c:h val="0.84758162393162384"/>
        </c:manualLayout>
      </c:layout>
      <c:barChart>
        <c:barDir val="col"/>
        <c:grouping val="clustered"/>
        <c:varyColors val="0"/>
        <c:ser>
          <c:idx val="1"/>
          <c:order val="0"/>
          <c:tx>
            <c:v>North America</c:v>
          </c:tx>
          <c:spPr>
            <a:solidFill>
              <a:srgbClr val="0040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0386559631388466E-18"/>
                  <c:y val="1.2149375132285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2149375132285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CHARTS5!$O$36:$V$36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2018e</c:v>
                </c:pt>
              </c:strCache>
            </c:strRef>
          </c:cat>
          <c:val>
            <c:numRef>
              <c:f>CHARTS5!$O$38:$V$38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0"/>
          <c:order val="1"/>
          <c:tx>
            <c:v>NATO Europe</c:v>
          </c:tx>
          <c:spPr>
            <a:solidFill>
              <a:srgbClr val="3487C8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0746875661429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2309247705110773E-17"/>
                  <c:y val="9.1120313492144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9.1120313492144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9.1120313492144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461849541022155E-16"/>
                  <c:y val="-4.0865427733340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CHARTS5!$O$36:$V$36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2018e</c:v>
                </c:pt>
              </c:strCache>
            </c:strRef>
          </c:cat>
          <c:val>
            <c:numRef>
              <c:f>CHARTS5!$O$37:$V$37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262392248"/>
        <c:axId val="262391464"/>
      </c:barChart>
      <c:catAx>
        <c:axId val="262392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62391464"/>
        <c:crosses val="autoZero"/>
        <c:auto val="1"/>
        <c:lblAlgn val="ctr"/>
        <c:lblOffset val="100"/>
        <c:noMultiLvlLbl val="0"/>
      </c:catAx>
      <c:valAx>
        <c:axId val="26239146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CECECE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GB"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62392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34495870942957"/>
          <c:y val="0.95147151164218335"/>
          <c:w val="0.55302620830932714"/>
          <c:h val="4.8528417219039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38550668971257E-2"/>
          <c:y val="4.6366983837418385E-2"/>
          <c:w val="0.91295174444657834"/>
          <c:h val="0.78153600994504291"/>
        </c:manualLayout>
      </c:layout>
      <c:lineChart>
        <c:grouping val="standard"/>
        <c:varyColors val="0"/>
        <c:ser>
          <c:idx val="4"/>
          <c:order val="0"/>
          <c:spPr>
            <a:ln w="28575" cap="rnd">
              <a:solidFill>
                <a:srgbClr val="3487C8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5590162340818508E-2"/>
                  <c:y val="-1.8277583866589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7244522212501359E-2"/>
                  <c:y val="-1.5199243746364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3487C8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CHARTS5!$O$9:$V$9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2018e</c:v>
                </c:pt>
              </c:strCache>
            </c:strRef>
          </c:cat>
          <c:val>
            <c:numRef>
              <c:f>CHARTS5!$O$58:$V$58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NATO Europe - Defence expenditure</c:v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628480"/>
        <c:axId val="264628872"/>
      </c:lineChart>
      <c:catAx>
        <c:axId val="26462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64628872"/>
        <c:crosses val="autoZero"/>
        <c:auto val="1"/>
        <c:lblAlgn val="ctr"/>
        <c:lblOffset val="100"/>
        <c:noMultiLvlLbl val="0"/>
      </c:catAx>
      <c:valAx>
        <c:axId val="264628872"/>
        <c:scaling>
          <c:orientation val="minMax"/>
          <c:min val="70"/>
        </c:scaling>
        <c:delete val="0"/>
        <c:axPos val="l"/>
        <c:majorGridlines>
          <c:spPr>
            <a:ln w="12700" cap="flat" cmpd="sng" algn="ctr">
              <a:solidFill>
                <a:srgbClr val="CECECE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64628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4</xdr:row>
      <xdr:rowOff>95252</xdr:rowOff>
    </xdr:from>
    <xdr:to>
      <xdr:col>8</xdr:col>
      <xdr:colOff>0</xdr:colOff>
      <xdr:row>25</xdr:row>
      <xdr:rowOff>29852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19051</xdr:colOff>
      <xdr:row>30</xdr:row>
      <xdr:rowOff>9526</xdr:rowOff>
    </xdr:from>
    <xdr:to>
      <xdr:col>8</xdr:col>
      <xdr:colOff>47851</xdr:colOff>
      <xdr:row>49</xdr:row>
      <xdr:rowOff>153676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61</xdr:row>
      <xdr:rowOff>95250</xdr:rowOff>
    </xdr:from>
    <xdr:to>
      <xdr:col>8</xdr:col>
      <xdr:colOff>28575</xdr:colOff>
      <xdr:row>83</xdr:row>
      <xdr:rowOff>1275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00B050"/>
  </sheetPr>
  <dimension ref="A2:V90"/>
  <sheetViews>
    <sheetView showGridLines="0" view="pageBreakPreview" zoomScaleNormal="100" zoomScaleSheetLayoutView="100" workbookViewId="0">
      <selection activeCell="O11" sqref="O11"/>
    </sheetView>
  </sheetViews>
  <sheetFormatPr defaultRowHeight="15" x14ac:dyDescent="0.25"/>
  <cols>
    <col min="1" max="1" width="2.28515625" style="11" customWidth="1"/>
    <col min="2" max="8" width="13.7109375" style="11" customWidth="1"/>
    <col min="9" max="10" width="2.42578125" style="11" customWidth="1"/>
    <col min="11" max="12" width="9.140625" style="11"/>
    <col min="13" max="13" width="17" style="11" customWidth="1"/>
    <col min="14" max="14" width="9.140625" style="11"/>
    <col min="15" max="15" width="9.5703125" style="11" bestFit="1" customWidth="1"/>
    <col min="16" max="16384" width="9.140625" style="11"/>
  </cols>
  <sheetData>
    <row r="2" spans="1:22" x14ac:dyDescent="0.25">
      <c r="A2" s="34"/>
      <c r="B2" s="34"/>
      <c r="C2" s="34"/>
      <c r="D2" s="34"/>
      <c r="E2" s="34"/>
      <c r="F2" s="34"/>
      <c r="G2" s="34"/>
      <c r="H2" s="34"/>
      <c r="I2" s="34"/>
    </row>
    <row r="4" spans="1:22" ht="24.75" customHeight="1" x14ac:dyDescent="0.25">
      <c r="A4" s="167" t="e">
        <f>IF(langue="e","Graph 9 : Volume indices of GDP and defence expenditure","Graphique 9 : Indices de volume du PIB et des dépenses de défense")</f>
        <v>#REF!</v>
      </c>
      <c r="B4" s="167" t="e">
        <f t="shared" ref="B4:I4" si="0">IF(langue="e","Graph 5 : Volume indices of GDP and defence expenditure","Graphique 5 : Indices de volume du PIB et des dépenses de défense")</f>
        <v>#REF!</v>
      </c>
      <c r="C4" s="167" t="e">
        <f t="shared" si="0"/>
        <v>#REF!</v>
      </c>
      <c r="D4" s="167" t="e">
        <f t="shared" si="0"/>
        <v>#REF!</v>
      </c>
      <c r="E4" s="167" t="e">
        <f t="shared" si="0"/>
        <v>#REF!</v>
      </c>
      <c r="F4" s="167" t="e">
        <f t="shared" si="0"/>
        <v>#REF!</v>
      </c>
      <c r="G4" s="167" t="e">
        <f t="shared" si="0"/>
        <v>#REF!</v>
      </c>
      <c r="H4" s="167" t="e">
        <f t="shared" si="0"/>
        <v>#REF!</v>
      </c>
      <c r="I4" s="167" t="e">
        <f t="shared" si="0"/>
        <v>#REF!</v>
      </c>
    </row>
    <row r="5" spans="1:22" ht="15" customHeight="1" x14ac:dyDescent="0.25">
      <c r="A5" s="168" t="e">
        <f>"(2010 = 100 - "&amp;IF(langue="e","based on 2010 prices and exchange rates)","sur la base des prix et taux de change de 2010)")</f>
        <v>#REF!</v>
      </c>
      <c r="B5" s="168" t="e">
        <f t="shared" ref="B5:I5" si="1">"(2009 = 100 - "&amp;IF(langue="e","based on 2010 prices and exchange rates)","sur la base des prix et taux de change de 2010)")</f>
        <v>#REF!</v>
      </c>
      <c r="C5" s="168" t="e">
        <f t="shared" si="1"/>
        <v>#REF!</v>
      </c>
      <c r="D5" s="168" t="e">
        <f t="shared" si="1"/>
        <v>#REF!</v>
      </c>
      <c r="E5" s="168" t="e">
        <f t="shared" si="1"/>
        <v>#REF!</v>
      </c>
      <c r="F5" s="168" t="e">
        <f t="shared" si="1"/>
        <v>#REF!</v>
      </c>
      <c r="G5" s="168" t="e">
        <f t="shared" si="1"/>
        <v>#REF!</v>
      </c>
      <c r="H5" s="168" t="e">
        <f t="shared" si="1"/>
        <v>#REF!</v>
      </c>
      <c r="I5" s="168" t="e">
        <f t="shared" si="1"/>
        <v>#REF!</v>
      </c>
      <c r="P5" s="12"/>
      <c r="Q5" s="12"/>
      <c r="R5" s="12"/>
      <c r="S5" s="12"/>
      <c r="T5" s="12"/>
    </row>
    <row r="6" spans="1:22" ht="15.75" customHeight="1" x14ac:dyDescent="0.25">
      <c r="P6" s="12"/>
      <c r="Q6" s="12"/>
      <c r="R6" s="12"/>
      <c r="S6" s="12"/>
      <c r="T6" s="12"/>
    </row>
    <row r="7" spans="1:22" ht="15.75" customHeight="1" x14ac:dyDescent="0.25">
      <c r="P7" s="12"/>
      <c r="Q7" s="12"/>
      <c r="R7" s="12"/>
      <c r="S7" s="12"/>
      <c r="T7" s="12"/>
    </row>
    <row r="8" spans="1:22" ht="15.75" customHeight="1" x14ac:dyDescent="0.25">
      <c r="P8" s="12"/>
      <c r="Q8" s="12"/>
      <c r="R8" s="12"/>
      <c r="S8" s="12"/>
      <c r="T8" s="12"/>
    </row>
    <row r="9" spans="1:22" ht="15.75" customHeight="1" x14ac:dyDescent="0.25">
      <c r="N9" s="13"/>
      <c r="O9" s="14">
        <v>2011</v>
      </c>
      <c r="P9" s="14">
        <f t="shared" ref="P9:U9" si="2">O9+1</f>
        <v>2012</v>
      </c>
      <c r="Q9" s="14">
        <f t="shared" si="2"/>
        <v>2013</v>
      </c>
      <c r="R9" s="14">
        <f t="shared" si="2"/>
        <v>2014</v>
      </c>
      <c r="S9" s="14">
        <f t="shared" si="2"/>
        <v>2015</v>
      </c>
      <c r="T9" s="14">
        <f t="shared" si="2"/>
        <v>2016</v>
      </c>
      <c r="U9" s="14">
        <f t="shared" si="2"/>
        <v>2017</v>
      </c>
      <c r="V9" s="14" t="str">
        <f>T9+2&amp;"e"</f>
        <v>2018e</v>
      </c>
    </row>
    <row r="10" spans="1:22" ht="15.75" customHeight="1" x14ac:dyDescent="0.25">
      <c r="N10" s="13"/>
      <c r="O10" s="14"/>
      <c r="P10" s="14"/>
      <c r="Q10" s="14"/>
      <c r="R10" s="14"/>
      <c r="S10" s="14"/>
      <c r="T10" s="14"/>
      <c r="U10" s="14"/>
      <c r="V10" s="14"/>
    </row>
    <row r="11" spans="1:22" ht="15.75" customHeight="1" x14ac:dyDescent="0.25">
      <c r="N11" s="15" t="s">
        <v>14</v>
      </c>
      <c r="O11" s="14" t="e">
        <f t="array" ref="O11:V11">eu_efi011 #REF!/eu_efi011 #REF!*100</f>
        <v>#REF!</v>
      </c>
      <c r="P11" s="16" t="e">
        <v>#REF!</v>
      </c>
      <c r="Q11" s="16" t="e">
        <v>#REF!</v>
      </c>
      <c r="R11" s="16" t="e">
        <v>#REF!</v>
      </c>
      <c r="S11" s="16" t="e">
        <v>#REF!</v>
      </c>
      <c r="T11" s="16" t="e">
        <v>#REF!</v>
      </c>
      <c r="U11" s="16" t="e">
        <v>#REF!</v>
      </c>
      <c r="V11" s="16" t="e">
        <v>#REF!</v>
      </c>
    </row>
    <row r="12" spans="1:22" ht="15.75" customHeight="1" x14ac:dyDescent="0.25">
      <c r="N12" s="15" t="s">
        <v>8</v>
      </c>
      <c r="O12" s="14" t="e">
        <f t="array" ref="O12:V12">na_efi011 #REF!/na_efi011 #REF!*100</f>
        <v>#REF!</v>
      </c>
      <c r="P12" s="16" t="e">
        <v>#REF!</v>
      </c>
      <c r="Q12" s="16" t="e">
        <v>#REF!</v>
      </c>
      <c r="R12" s="16" t="e">
        <v>#REF!</v>
      </c>
      <c r="S12" s="16" t="e">
        <v>#REF!</v>
      </c>
      <c r="T12" s="16" t="e">
        <v>#REF!</v>
      </c>
      <c r="U12" s="16" t="e">
        <v>#REF!</v>
      </c>
      <c r="V12" s="16" t="e">
        <v>#REF!</v>
      </c>
    </row>
    <row r="13" spans="1:22" ht="15.75" customHeight="1" x14ac:dyDescent="0.25">
      <c r="N13" s="15" t="s">
        <v>6</v>
      </c>
      <c r="O13" s="33" t="e">
        <f t="array" ref="O13:V13">eu_def043 #REF!/eu_def043 #REF!*100</f>
        <v>#REF!</v>
      </c>
      <c r="P13" s="33" t="e">
        <v>#REF!</v>
      </c>
      <c r="Q13" s="33" t="e">
        <v>#REF!</v>
      </c>
      <c r="R13" s="33" t="e">
        <v>#REF!</v>
      </c>
      <c r="S13" s="33" t="e">
        <v>#REF!</v>
      </c>
      <c r="T13" s="33" t="e">
        <v>#REF!</v>
      </c>
      <c r="U13" s="33" t="e">
        <v>#REF!</v>
      </c>
      <c r="V13" s="33" t="e">
        <v>#REF!</v>
      </c>
    </row>
    <row r="14" spans="1:22" ht="15.75" customHeight="1" x14ac:dyDescent="0.25">
      <c r="N14" s="15" t="s">
        <v>7</v>
      </c>
      <c r="O14" s="33" t="e">
        <f t="array" ref="O14:V14">na_def043 #REF!/na_def043 #REF!*100</f>
        <v>#REF!</v>
      </c>
      <c r="P14" s="33" t="e">
        <v>#REF!</v>
      </c>
      <c r="Q14" s="33" t="e">
        <v>#REF!</v>
      </c>
      <c r="R14" s="33" t="e">
        <v>#REF!</v>
      </c>
      <c r="S14" s="33" t="e">
        <v>#REF!</v>
      </c>
      <c r="T14" s="33" t="e">
        <v>#REF!</v>
      </c>
      <c r="U14" s="33" t="e">
        <v>#REF!</v>
      </c>
      <c r="V14" s="33" t="e">
        <v>#REF!</v>
      </c>
    </row>
    <row r="15" spans="1:22" ht="15.75" customHeight="1" x14ac:dyDescent="0.25">
      <c r="N15" s="14"/>
      <c r="O15" s="14"/>
      <c r="P15" s="14"/>
      <c r="Q15" s="14"/>
      <c r="R15" s="14"/>
      <c r="S15" s="14"/>
      <c r="T15" s="14"/>
      <c r="U15" s="14"/>
      <c r="V15" s="14"/>
    </row>
    <row r="16" spans="1:22" ht="15.75" customHeight="1" x14ac:dyDescent="0.25">
      <c r="P16" s="12"/>
      <c r="Q16" s="12"/>
      <c r="R16" s="12"/>
      <c r="S16" s="12"/>
      <c r="T16" s="12"/>
    </row>
    <row r="17" spans="1:20" ht="15.75" customHeight="1" x14ac:dyDescent="0.25">
      <c r="P17" s="12"/>
      <c r="Q17" s="12"/>
      <c r="R17" s="12"/>
      <c r="S17" s="12"/>
      <c r="T17" s="12"/>
    </row>
    <row r="18" spans="1:20" ht="15.75" customHeight="1" x14ac:dyDescent="0.25">
      <c r="P18" s="12"/>
      <c r="Q18" s="12"/>
      <c r="R18" s="12">
        <f>1112-(68*2)</f>
        <v>976</v>
      </c>
      <c r="S18" s="12"/>
      <c r="T18" s="12"/>
    </row>
    <row r="19" spans="1:20" ht="15.75" customHeight="1" x14ac:dyDescent="0.25">
      <c r="P19" s="12"/>
      <c r="Q19" s="12"/>
      <c r="R19" s="12"/>
      <c r="S19" s="12"/>
      <c r="T19" s="12"/>
    </row>
    <row r="20" spans="1:20" ht="15.75" customHeight="1" x14ac:dyDescent="0.25">
      <c r="P20" s="12"/>
      <c r="Q20" s="12"/>
      <c r="R20" s="12"/>
      <c r="S20" s="12"/>
      <c r="T20" s="12"/>
    </row>
    <row r="21" spans="1:20" ht="15.75" customHeight="1" x14ac:dyDescent="0.25">
      <c r="P21" s="12"/>
      <c r="Q21" s="12"/>
      <c r="R21" s="12"/>
      <c r="S21" s="12"/>
      <c r="T21" s="12"/>
    </row>
    <row r="22" spans="1:20" ht="15.75" customHeight="1" x14ac:dyDescent="0.25">
      <c r="P22" s="12"/>
      <c r="Q22" s="12"/>
      <c r="R22" s="12"/>
      <c r="S22" s="12"/>
      <c r="T22" s="12"/>
    </row>
    <row r="23" spans="1:20" ht="15.75" customHeight="1" x14ac:dyDescent="0.25">
      <c r="P23" s="12"/>
      <c r="Q23" s="12"/>
      <c r="R23" s="12"/>
      <c r="S23" s="12"/>
      <c r="T23" s="12"/>
    </row>
    <row r="24" spans="1:20" ht="15.75" customHeight="1" x14ac:dyDescent="0.25">
      <c r="B24" s="17"/>
      <c r="C24" s="18"/>
      <c r="D24" s="18"/>
      <c r="E24" s="18"/>
      <c r="F24" s="18"/>
      <c r="G24" s="18"/>
      <c r="H24" s="18"/>
      <c r="I24" s="18"/>
      <c r="P24" s="12"/>
      <c r="Q24" s="12"/>
      <c r="R24" s="12"/>
      <c r="S24" s="12"/>
      <c r="T24" s="12"/>
    </row>
    <row r="25" spans="1:20" ht="15.75" customHeight="1" x14ac:dyDescent="0.25">
      <c r="B25" s="19"/>
      <c r="C25" s="20"/>
      <c r="D25" s="20"/>
      <c r="E25" s="20"/>
      <c r="F25" s="20"/>
      <c r="G25" s="20"/>
      <c r="H25" s="20"/>
      <c r="I25" s="20"/>
    </row>
    <row r="26" spans="1:20" ht="15.75" customHeight="1" x14ac:dyDescent="0.25">
      <c r="B26" s="20"/>
      <c r="C26" s="20"/>
      <c r="D26" s="20"/>
      <c r="E26" s="20"/>
      <c r="F26" s="20"/>
      <c r="G26" s="20"/>
      <c r="H26" s="20"/>
      <c r="I26" s="20"/>
    </row>
    <row r="27" spans="1:20" ht="15.75" customHeight="1" x14ac:dyDescent="0.25">
      <c r="B27" s="20"/>
      <c r="C27" s="20"/>
      <c r="D27" s="20"/>
      <c r="E27" s="20"/>
      <c r="F27" s="20"/>
      <c r="G27" s="20"/>
      <c r="H27" s="20"/>
      <c r="I27" s="20"/>
    </row>
    <row r="28" spans="1:20" ht="13.5" customHeight="1" x14ac:dyDescent="0.25">
      <c r="B28" s="21"/>
      <c r="C28" s="21"/>
      <c r="D28" s="21"/>
      <c r="E28" s="21"/>
      <c r="F28" s="21"/>
      <c r="G28" s="21"/>
      <c r="H28" s="21"/>
      <c r="I28" s="21"/>
    </row>
    <row r="29" spans="1:20" ht="24.75" customHeight="1" x14ac:dyDescent="0.25">
      <c r="A29" s="167" t="e">
        <f>IF(langue="e","Graph 10 : Equipment expenditure as a share of defence expenditure (%)","Graphique 10 : Dépenses d'équipements en part des dépenses de défense (%)")</f>
        <v>#REF!</v>
      </c>
      <c r="B29" s="167" t="e">
        <f t="shared" ref="B29:I29" si="3">IF(langue="e","Graph 6 : Equipment expenditure as a share of defence expenditure (%)","Graphique 6 : Dépenses d'équipements en part des dépenses de défense (%)")</f>
        <v>#REF!</v>
      </c>
      <c r="C29" s="167" t="e">
        <f t="shared" si="3"/>
        <v>#REF!</v>
      </c>
      <c r="D29" s="167" t="e">
        <f t="shared" si="3"/>
        <v>#REF!</v>
      </c>
      <c r="E29" s="167" t="e">
        <f t="shared" si="3"/>
        <v>#REF!</v>
      </c>
      <c r="F29" s="167" t="e">
        <f t="shared" si="3"/>
        <v>#REF!</v>
      </c>
      <c r="G29" s="167" t="e">
        <f t="shared" si="3"/>
        <v>#REF!</v>
      </c>
      <c r="H29" s="167" t="e">
        <f t="shared" si="3"/>
        <v>#REF!</v>
      </c>
      <c r="I29" s="167" t="e">
        <f t="shared" si="3"/>
        <v>#REF!</v>
      </c>
    </row>
    <row r="30" spans="1:20" ht="15" customHeight="1" x14ac:dyDescent="0.25">
      <c r="A30" s="168" t="e">
        <f t="shared" ref="A30:I30" si="4">IF(langue="e","(based on 2010 prices and exchange rates)","(sur la base des prix et taux de change de 2010)")</f>
        <v>#REF!</v>
      </c>
      <c r="B30" s="168" t="e">
        <f t="shared" si="4"/>
        <v>#REF!</v>
      </c>
      <c r="C30" s="168" t="e">
        <f t="shared" si="4"/>
        <v>#REF!</v>
      </c>
      <c r="D30" s="168" t="e">
        <f t="shared" si="4"/>
        <v>#REF!</v>
      </c>
      <c r="E30" s="168" t="e">
        <f t="shared" si="4"/>
        <v>#REF!</v>
      </c>
      <c r="F30" s="168" t="e">
        <f t="shared" si="4"/>
        <v>#REF!</v>
      </c>
      <c r="G30" s="168" t="e">
        <f t="shared" si="4"/>
        <v>#REF!</v>
      </c>
      <c r="H30" s="168" t="e">
        <f t="shared" si="4"/>
        <v>#REF!</v>
      </c>
      <c r="I30" s="168" t="e">
        <f t="shared" si="4"/>
        <v>#REF!</v>
      </c>
      <c r="T30" s="12"/>
    </row>
    <row r="31" spans="1:20" ht="16.5" customHeight="1" x14ac:dyDescent="0.25">
      <c r="T31" s="12"/>
    </row>
    <row r="32" spans="1:20" ht="16.5" customHeight="1" x14ac:dyDescent="0.25">
      <c r="T32" s="12"/>
    </row>
    <row r="33" spans="14:22" ht="16.5" customHeight="1" x14ac:dyDescent="0.25">
      <c r="T33" s="12"/>
    </row>
    <row r="34" spans="14:22" ht="16.5" customHeight="1" x14ac:dyDescent="0.25">
      <c r="T34" s="12"/>
    </row>
    <row r="35" spans="14:22" ht="16.5" customHeight="1" x14ac:dyDescent="0.25">
      <c r="T35" s="12"/>
    </row>
    <row r="36" spans="14:22" ht="16.5" customHeight="1" x14ac:dyDescent="0.25">
      <c r="N36" s="14"/>
      <c r="O36" s="14">
        <v>2011</v>
      </c>
      <c r="P36" s="14">
        <f t="shared" ref="P36:U36" si="5">O36+1</f>
        <v>2012</v>
      </c>
      <c r="Q36" s="14">
        <f t="shared" si="5"/>
        <v>2013</v>
      </c>
      <c r="R36" s="14">
        <f t="shared" si="5"/>
        <v>2014</v>
      </c>
      <c r="S36" s="14">
        <f t="shared" si="5"/>
        <v>2015</v>
      </c>
      <c r="T36" s="14">
        <f t="shared" si="5"/>
        <v>2016</v>
      </c>
      <c r="U36" s="14">
        <f t="shared" si="5"/>
        <v>2017</v>
      </c>
      <c r="V36" s="14" t="str">
        <f>T36+2&amp;"e"</f>
        <v>2018e</v>
      </c>
    </row>
    <row r="37" spans="14:22" ht="16.5" customHeight="1" x14ac:dyDescent="0.25">
      <c r="N37" s="13" t="s">
        <v>1</v>
      </c>
      <c r="O37" s="33" t="e">
        <f>eu_dpr028 #REF!</f>
        <v>#REF!</v>
      </c>
      <c r="P37" s="33" t="e">
        <f>eu_dpr028 #REF!</f>
        <v>#REF!</v>
      </c>
      <c r="Q37" s="33" t="e">
        <f>eu_dpr028 #REF!</f>
        <v>#REF!</v>
      </c>
      <c r="R37" s="33" t="e">
        <f>eu_dpr028 #REF!</f>
        <v>#REF!</v>
      </c>
      <c r="S37" s="33" t="e">
        <f>eu_dpr028 #REF!</f>
        <v>#REF!</v>
      </c>
      <c r="T37" s="33" t="e">
        <f>eu_dpr028 #REF!</f>
        <v>#REF!</v>
      </c>
      <c r="U37" s="33" t="e">
        <f>eu_dpr028 #REF!</f>
        <v>#REF!</v>
      </c>
      <c r="V37" s="33" t="e">
        <f>eu_dpr028 #REF!</f>
        <v>#REF!</v>
      </c>
    </row>
    <row r="38" spans="14:22" ht="16.5" customHeight="1" x14ac:dyDescent="0.25">
      <c r="N38" s="13" t="s">
        <v>0</v>
      </c>
      <c r="O38" s="33" t="e">
        <f>na_dpr028 #REF!</f>
        <v>#REF!</v>
      </c>
      <c r="P38" s="33" t="e">
        <f>na_dpr028 #REF!</f>
        <v>#REF!</v>
      </c>
      <c r="Q38" s="33" t="e">
        <f>na_dpr028 #REF!</f>
        <v>#REF!</v>
      </c>
      <c r="R38" s="33" t="e">
        <f>na_dpr028 #REF!</f>
        <v>#REF!</v>
      </c>
      <c r="S38" s="33" t="e">
        <f>na_dpr028 #REF!</f>
        <v>#REF!</v>
      </c>
      <c r="T38" s="33" t="e">
        <f>na_dpr028 #REF!</f>
        <v>#REF!</v>
      </c>
      <c r="U38" s="33" t="e">
        <f>na_dpr028 #REF!</f>
        <v>#REF!</v>
      </c>
      <c r="V38" s="33" t="e">
        <f>na_dpr028 #REF!</f>
        <v>#REF!</v>
      </c>
    </row>
    <row r="39" spans="14:22" ht="16.5" customHeight="1" x14ac:dyDescent="0.25">
      <c r="T39" s="12"/>
    </row>
    <row r="40" spans="14:22" ht="16.5" customHeight="1" x14ac:dyDescent="0.25">
      <c r="T40" s="12"/>
    </row>
    <row r="41" spans="14:22" ht="16.5" customHeight="1" x14ac:dyDescent="0.25">
      <c r="T41" s="12"/>
    </row>
    <row r="42" spans="14:22" ht="16.5" customHeight="1" x14ac:dyDescent="0.25">
      <c r="T42" s="12"/>
    </row>
    <row r="43" spans="14:22" ht="16.5" customHeight="1" x14ac:dyDescent="0.25">
      <c r="T43" s="12"/>
    </row>
    <row r="44" spans="14:22" ht="16.5" customHeight="1" x14ac:dyDescent="0.25">
      <c r="T44" s="12"/>
    </row>
    <row r="45" spans="14:22" ht="16.5" customHeight="1" x14ac:dyDescent="0.25">
      <c r="T45" s="12"/>
    </row>
    <row r="46" spans="14:22" ht="16.5" customHeight="1" x14ac:dyDescent="0.25">
      <c r="T46" s="12"/>
    </row>
    <row r="47" spans="14:22" ht="16.5" customHeight="1" x14ac:dyDescent="0.25">
      <c r="T47" s="12"/>
    </row>
    <row r="48" spans="14:22" ht="16.5" customHeight="1" x14ac:dyDescent="0.25">
      <c r="T48" s="12"/>
    </row>
    <row r="49" spans="1:22" ht="16.5" customHeight="1" x14ac:dyDescent="0.25">
      <c r="T49" s="12"/>
    </row>
    <row r="50" spans="1:22" ht="14.25" customHeight="1" x14ac:dyDescent="0.25">
      <c r="B50" s="20"/>
      <c r="C50" s="20"/>
      <c r="D50" s="20"/>
      <c r="E50" s="20"/>
      <c r="F50" s="20"/>
      <c r="G50" s="20"/>
      <c r="H50" s="20"/>
      <c r="I50" s="20"/>
    </row>
    <row r="51" spans="1:22" ht="11.25" customHeight="1" x14ac:dyDescent="0.25">
      <c r="B51" s="17"/>
      <c r="C51" s="18"/>
      <c r="D51" s="18"/>
      <c r="E51" s="18"/>
      <c r="F51" s="18"/>
      <c r="G51" s="18"/>
      <c r="H51" s="18"/>
      <c r="I51" s="18"/>
      <c r="P51" s="12"/>
      <c r="Q51" s="12"/>
      <c r="R51" s="12"/>
      <c r="S51" s="12"/>
      <c r="T51" s="12"/>
    </row>
    <row r="52" spans="1:22" ht="11.25" customHeight="1" x14ac:dyDescent="0.25">
      <c r="B52" s="19"/>
      <c r="C52" s="20"/>
      <c r="D52" s="20"/>
      <c r="E52" s="20"/>
      <c r="F52" s="20"/>
      <c r="G52" s="20"/>
      <c r="H52" s="20"/>
      <c r="I52" s="20"/>
    </row>
    <row r="53" spans="1:22" s="7" customFormat="1" ht="15" customHeight="1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10"/>
      <c r="K53" s="10"/>
      <c r="L53" s="10"/>
    </row>
    <row r="54" spans="1:22" s="7" customFormat="1" ht="14.25" customHeight="1" x14ac:dyDescent="0.3">
      <c r="B54" s="169" t="e">
        <f>"-"&amp;#REF!-1&amp;"-"</f>
        <v>#REF!</v>
      </c>
      <c r="C54" s="169"/>
      <c r="D54" s="169"/>
      <c r="E54" s="169"/>
      <c r="F54" s="169"/>
      <c r="G54" s="169"/>
      <c r="H54" s="169"/>
      <c r="I54" s="22"/>
      <c r="J54" s="22"/>
      <c r="K54" s="22"/>
      <c r="L54" s="22"/>
    </row>
    <row r="55" spans="1:22" s="7" customFormat="1" ht="6.75" customHeight="1" x14ac:dyDescent="0.2">
      <c r="B55" s="8"/>
      <c r="C55" s="9"/>
      <c r="D55" s="10"/>
      <c r="E55" s="10"/>
      <c r="F55" s="10"/>
      <c r="G55" s="10"/>
      <c r="H55" s="10"/>
      <c r="I55" s="10"/>
      <c r="J55" s="10"/>
      <c r="K55" s="10"/>
      <c r="L55" s="10"/>
    </row>
    <row r="57" spans="1:22" x14ac:dyDescent="0.25">
      <c r="N57" s="14"/>
      <c r="O57" s="14">
        <v>2011</v>
      </c>
      <c r="P57" s="14">
        <f t="shared" ref="P57" si="6">O57+1</f>
        <v>2012</v>
      </c>
      <c r="Q57" s="14">
        <f t="shared" ref="Q57" si="7">P57+1</f>
        <v>2013</v>
      </c>
      <c r="R57" s="14">
        <f t="shared" ref="R57" si="8">Q57+1</f>
        <v>2014</v>
      </c>
      <c r="S57" s="14">
        <f t="shared" ref="S57" si="9">R57+1</f>
        <v>2015</v>
      </c>
      <c r="T57" s="14">
        <f t="shared" ref="T57" si="10">S57+1</f>
        <v>2016</v>
      </c>
      <c r="U57" s="14">
        <f t="shared" ref="U57" si="11">T57+1</f>
        <v>2017</v>
      </c>
      <c r="V57" s="14" t="str">
        <f>T57+2&amp;"e"</f>
        <v>2018e</v>
      </c>
    </row>
    <row r="58" spans="1:22" x14ac:dyDescent="0.25">
      <c r="L58" s="12"/>
      <c r="M58" s="12"/>
      <c r="N58" s="13" t="s">
        <v>1</v>
      </c>
      <c r="O58" s="33" t="e">
        <f t="array" ref="O58:V58">oa_def043 #REF!/oa_def043 #REF!*100</f>
        <v>#REF!</v>
      </c>
      <c r="P58" s="33" t="e">
        <v>#REF!</v>
      </c>
      <c r="Q58" s="33" t="e">
        <v>#REF!</v>
      </c>
      <c r="R58" s="33" t="e">
        <v>#REF!</v>
      </c>
      <c r="S58" s="33" t="e">
        <v>#REF!</v>
      </c>
      <c r="T58" s="33" t="e">
        <v>#REF!</v>
      </c>
      <c r="U58" s="33" t="e">
        <v>#REF!</v>
      </c>
      <c r="V58" s="33" t="e">
        <v>#REF!</v>
      </c>
    </row>
    <row r="59" spans="1:22" x14ac:dyDescent="0.25">
      <c r="A59" s="170" t="s">
        <v>13</v>
      </c>
      <c r="B59" s="170"/>
      <c r="C59" s="170"/>
      <c r="D59" s="170"/>
      <c r="E59" s="170"/>
      <c r="F59" s="170"/>
      <c r="G59" s="170"/>
      <c r="H59" s="170"/>
      <c r="I59" s="170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ht="21.75" thickBot="1" x14ac:dyDescent="0.3">
      <c r="B60" s="171" t="s">
        <v>10</v>
      </c>
      <c r="C60" s="171" t="e">
        <f t="shared" ref="C60:J60" si="12">IF(langue="e","Graph 5 : Volume indices of GDP and defence expenditure","Graphique 5 : Indices de volume du PIB et des dépenses de défense")</f>
        <v>#REF!</v>
      </c>
      <c r="D60" s="171" t="e">
        <f t="shared" si="12"/>
        <v>#REF!</v>
      </c>
      <c r="E60" s="171" t="e">
        <f t="shared" si="12"/>
        <v>#REF!</v>
      </c>
      <c r="F60" s="171" t="e">
        <f t="shared" si="12"/>
        <v>#REF!</v>
      </c>
      <c r="G60" s="171" t="e">
        <f t="shared" si="12"/>
        <v>#REF!</v>
      </c>
      <c r="H60" s="171" t="e">
        <f t="shared" si="12"/>
        <v>#REF!</v>
      </c>
      <c r="I60" s="171" t="e">
        <f t="shared" si="12"/>
        <v>#REF!</v>
      </c>
      <c r="J60" s="171" t="e">
        <f t="shared" si="12"/>
        <v>#REF!</v>
      </c>
      <c r="L60" s="12"/>
      <c r="M60" s="12"/>
      <c r="N60" s="12"/>
      <c r="O60" s="12"/>
      <c r="P60" s="12"/>
    </row>
    <row r="61" spans="1:22" ht="15.75" customHeight="1" thickBot="1" x14ac:dyDescent="0.3">
      <c r="B61" s="172" t="s">
        <v>11</v>
      </c>
      <c r="C61" s="172" t="e">
        <f t="shared" ref="C61:J62" si="13">"(2009 = 100 - "&amp;IF(langue="e","based on 2010 prices and exchange rates)","sur la base des prix et taux de change de 2010)")</f>
        <v>#REF!</v>
      </c>
      <c r="D61" s="172" t="e">
        <f t="shared" si="13"/>
        <v>#REF!</v>
      </c>
      <c r="E61" s="172" t="e">
        <f t="shared" si="13"/>
        <v>#REF!</v>
      </c>
      <c r="F61" s="172" t="e">
        <f t="shared" si="13"/>
        <v>#REF!</v>
      </c>
      <c r="G61" s="172" t="e">
        <f t="shared" si="13"/>
        <v>#REF!</v>
      </c>
      <c r="H61" s="172" t="e">
        <f t="shared" si="13"/>
        <v>#REF!</v>
      </c>
      <c r="I61" s="172" t="e">
        <f t="shared" si="13"/>
        <v>#REF!</v>
      </c>
      <c r="J61" s="172" t="e">
        <f t="shared" si="13"/>
        <v>#REF!</v>
      </c>
      <c r="L61" s="12"/>
      <c r="M61" s="12"/>
      <c r="N61" s="12"/>
      <c r="O61" s="12"/>
      <c r="P61" s="12"/>
      <c r="Q61" s="23"/>
      <c r="R61" s="24">
        <v>2011</v>
      </c>
      <c r="S61" s="25" t="s">
        <v>16</v>
      </c>
    </row>
    <row r="62" spans="1:22" ht="17.25" customHeight="1" x14ac:dyDescent="0.25">
      <c r="B62" s="173" t="s">
        <v>12</v>
      </c>
      <c r="C62" s="173" t="e">
        <f t="shared" si="13"/>
        <v>#REF!</v>
      </c>
      <c r="D62" s="173" t="e">
        <f t="shared" si="13"/>
        <v>#REF!</v>
      </c>
      <c r="E62" s="173" t="e">
        <f t="shared" si="13"/>
        <v>#REF!</v>
      </c>
      <c r="F62" s="173" t="e">
        <f t="shared" si="13"/>
        <v>#REF!</v>
      </c>
      <c r="G62" s="173" t="e">
        <f t="shared" si="13"/>
        <v>#REF!</v>
      </c>
      <c r="H62" s="173" t="e">
        <f t="shared" si="13"/>
        <v>#REF!</v>
      </c>
      <c r="I62" s="173" t="e">
        <f t="shared" si="13"/>
        <v>#REF!</v>
      </c>
      <c r="J62" s="173" t="e">
        <f t="shared" si="13"/>
        <v>#REF!</v>
      </c>
      <c r="L62" s="12"/>
      <c r="M62" s="12"/>
      <c r="N62" s="12"/>
      <c r="O62" s="12"/>
      <c r="P62" s="12"/>
      <c r="Q62" s="26" t="e">
        <f>IF(langue="e","United States", "Etats-Unis")</f>
        <v>#REF!</v>
      </c>
      <c r="R62" s="27">
        <v>5.2897017071084509</v>
      </c>
      <c r="S62" s="28">
        <v>3.610153605389411</v>
      </c>
    </row>
    <row r="63" spans="1:22" x14ac:dyDescent="0.25">
      <c r="L63" s="12"/>
      <c r="M63" s="12"/>
      <c r="N63" s="12"/>
      <c r="O63" s="12"/>
      <c r="P63" s="12"/>
      <c r="Q63" s="26" t="e">
        <f>IF(langue="e","Greece", "Grèce")</f>
        <v>#REF!</v>
      </c>
      <c r="R63" s="27">
        <v>3.0778116229157737</v>
      </c>
      <c r="S63" s="28">
        <v>2.3616208482340841</v>
      </c>
    </row>
    <row r="64" spans="1:22" x14ac:dyDescent="0.25">
      <c r="L64" s="12"/>
      <c r="M64" s="12"/>
      <c r="N64" s="12"/>
      <c r="O64" s="12"/>
      <c r="P64" s="12"/>
      <c r="Q64" s="26" t="e">
        <f>IF(langue="e","Estonia", "Estonie")</f>
        <v>#REF!</v>
      </c>
      <c r="R64" s="27">
        <v>1.7955756267313885</v>
      </c>
      <c r="S64" s="28">
        <v>2.1815406325898756</v>
      </c>
    </row>
    <row r="65" spans="3:19" x14ac:dyDescent="0.25">
      <c r="L65" s="12"/>
      <c r="M65" s="12"/>
      <c r="N65" s="12"/>
      <c r="O65" s="12"/>
      <c r="P65" s="12"/>
      <c r="Q65" s="26" t="e">
        <f>IF(langue="e","United Kingdom", "Royaume-Uni")</f>
        <v>#REF!</v>
      </c>
      <c r="R65" s="27">
        <v>2.4586010822036006</v>
      </c>
      <c r="S65" s="28">
        <v>2.172391893674066</v>
      </c>
    </row>
    <row r="66" spans="3:19" x14ac:dyDescent="0.25">
      <c r="L66" s="12"/>
      <c r="M66" s="12"/>
      <c r="N66" s="12"/>
      <c r="O66" s="12"/>
      <c r="P66" s="12"/>
      <c r="Q66" s="26" t="e">
        <f>IF(langue="e","Poland", "Pologne")</f>
        <v>#REF!</v>
      </c>
      <c r="R66" s="27">
        <v>1.6996726808180687</v>
      </c>
      <c r="S66" s="28">
        <v>2.0104878254301899</v>
      </c>
    </row>
    <row r="67" spans="3:19" x14ac:dyDescent="0.25">
      <c r="L67" s="12"/>
      <c r="M67" s="12"/>
      <c r="N67" s="12"/>
      <c r="O67" s="12"/>
      <c r="P67" s="12"/>
      <c r="Q67" s="26" t="e">
        <f>IF(langue="e","France", "France")</f>
        <v>#REF!</v>
      </c>
      <c r="R67" s="27">
        <v>2.0211493194303705</v>
      </c>
      <c r="S67" s="28">
        <v>1.7918660527770778</v>
      </c>
    </row>
    <row r="68" spans="3:19" x14ac:dyDescent="0.25">
      <c r="L68" s="12"/>
      <c r="M68" s="12"/>
      <c r="N68" s="12"/>
      <c r="O68" s="12"/>
      <c r="P68" s="12"/>
      <c r="Q68" s="26" t="e">
        <f>IF(langue="e","Turkey", "Turquie")</f>
        <v>#REF!</v>
      </c>
      <c r="R68" s="27">
        <v>2.0579242893006295</v>
      </c>
      <c r="S68" s="28">
        <v>1.6910750713687188</v>
      </c>
    </row>
    <row r="69" spans="3:19" x14ac:dyDescent="0.25">
      <c r="L69" s="12"/>
      <c r="M69" s="12"/>
      <c r="N69" s="12"/>
      <c r="O69" s="12"/>
      <c r="P69" s="12"/>
      <c r="Q69" s="26" t="e">
        <f>IF(langue="e","Norway", "Norvège")</f>
        <v>#REF!</v>
      </c>
      <c r="R69" s="27">
        <v>1.5422791440684209</v>
      </c>
      <c r="S69" s="28">
        <v>1.5543605014117714</v>
      </c>
    </row>
    <row r="70" spans="3:19" x14ac:dyDescent="0.25">
      <c r="L70" s="12"/>
      <c r="M70" s="12"/>
      <c r="N70" s="12"/>
      <c r="O70" s="12"/>
      <c r="P70" s="12"/>
      <c r="Q70" s="26" t="e">
        <f>IF(langue="e","Lithuania", "Lituanie")</f>
        <v>#REF!</v>
      </c>
      <c r="R70" s="27">
        <v>1.072574342391529</v>
      </c>
      <c r="S70" s="28">
        <v>1.4897891996383008</v>
      </c>
    </row>
    <row r="71" spans="3:19" x14ac:dyDescent="0.25">
      <c r="L71" s="12"/>
      <c r="M71" s="12"/>
      <c r="N71" s="12"/>
      <c r="O71" s="12"/>
      <c r="P71" s="12"/>
      <c r="Q71" s="26" t="e">
        <f>IF(langue="e","Latvia", "Lettonie")</f>
        <v>#REF!</v>
      </c>
      <c r="R71" s="27">
        <v>1.2057073180137969</v>
      </c>
      <c r="S71" s="28">
        <v>1.4645562826645251</v>
      </c>
    </row>
    <row r="72" spans="3:19" x14ac:dyDescent="0.25">
      <c r="L72" s="12"/>
      <c r="M72" s="12"/>
      <c r="N72" s="12"/>
      <c r="O72" s="12"/>
      <c r="P72" s="12"/>
      <c r="Q72" s="26" t="e">
        <f>IF(langue="e","Romania", "Roumanie")</f>
        <v>#REF!</v>
      </c>
      <c r="R72" s="27">
        <v>1.329076585805766</v>
      </c>
      <c r="S72" s="28">
        <v>1.4054949220975561</v>
      </c>
    </row>
    <row r="73" spans="3:19" x14ac:dyDescent="0.25">
      <c r="L73" s="12"/>
      <c r="M73" s="12"/>
      <c r="N73" s="12"/>
      <c r="O73" s="12"/>
      <c r="P73" s="12"/>
      <c r="Q73" s="26" t="e">
        <f>IF(langue="e","Portugal", "Portugal")</f>
        <v>#REF!</v>
      </c>
      <c r="R73" s="27">
        <v>1.5345123560693328</v>
      </c>
      <c r="S73" s="28">
        <v>1.3780645625041692</v>
      </c>
    </row>
    <row r="74" spans="3:19" x14ac:dyDescent="0.25">
      <c r="L74" s="12"/>
      <c r="M74" s="12"/>
      <c r="N74" s="12"/>
      <c r="O74" s="12"/>
      <c r="P74" s="12"/>
      <c r="Q74" s="26" t="e">
        <f>IF(langue="e","Bulgaria *", "Bulgarie *")</f>
        <v>#REF!</v>
      </c>
      <c r="R74" s="27">
        <v>1.7446545646911436</v>
      </c>
      <c r="S74" s="28">
        <v>1.3012559290588939</v>
      </c>
    </row>
    <row r="75" spans="3:19" x14ac:dyDescent="0.25">
      <c r="L75" s="12"/>
      <c r="M75" s="12"/>
      <c r="N75" s="12"/>
      <c r="O75" s="12"/>
      <c r="P75" s="12"/>
      <c r="Q75" s="26" t="e">
        <f>IF(langue="e","Croatia", "Croatie")</f>
        <v>#REF!</v>
      </c>
      <c r="R75" s="27">
        <v>1.6183996455222864</v>
      </c>
      <c r="S75" s="28">
        <v>1.2093838724741475</v>
      </c>
    </row>
    <row r="76" spans="3:19" x14ac:dyDescent="0.25">
      <c r="L76" s="12"/>
      <c r="M76" s="12"/>
      <c r="N76" s="12"/>
      <c r="O76" s="12"/>
      <c r="P76" s="12"/>
      <c r="Q76" s="29" t="e">
        <f>IF(langue="e","Germany", "Allemagne")</f>
        <v>#REF!</v>
      </c>
      <c r="R76" s="27">
        <v>1.3889028891020532</v>
      </c>
      <c r="S76" s="28">
        <v>1.1988520380635801</v>
      </c>
    </row>
    <row r="77" spans="3:19" x14ac:dyDescent="0.25">
      <c r="L77" s="12"/>
      <c r="M77" s="12"/>
      <c r="N77" s="12"/>
      <c r="O77" s="12"/>
      <c r="P77" s="12"/>
      <c r="Q77" s="26" t="e">
        <f>IF(langue="e","Netherlands", "Pays-Bas")</f>
        <v>#REF!</v>
      </c>
      <c r="R77" s="27">
        <v>1.4202979637560229</v>
      </c>
      <c r="S77" s="28">
        <v>1.1569147982008294</v>
      </c>
    </row>
    <row r="78" spans="3:19" x14ac:dyDescent="0.25">
      <c r="L78" s="12"/>
      <c r="M78" s="12"/>
      <c r="N78" s="12"/>
      <c r="O78" s="12"/>
      <c r="P78" s="12"/>
      <c r="Q78" s="26" t="e">
        <f>IF(langue="e","Denmark", "Danemark")</f>
        <v>#REF!</v>
      </c>
      <c r="R78" s="27">
        <v>1.3374747232550612</v>
      </c>
      <c r="S78" s="28">
        <v>1.1376214625859877</v>
      </c>
    </row>
    <row r="79" spans="3:19" x14ac:dyDescent="0.25">
      <c r="L79" s="12"/>
      <c r="M79" s="12"/>
      <c r="N79" s="12"/>
      <c r="O79" s="12"/>
      <c r="P79" s="12"/>
      <c r="Q79" s="26" t="e">
        <f>IF(langue="e","Slovak Republic", "Slovaquie")</f>
        <v>#REF!</v>
      </c>
      <c r="R79" s="27">
        <v>1.5178974735212987</v>
      </c>
      <c r="S79" s="28">
        <v>1.116048843727699</v>
      </c>
    </row>
    <row r="80" spans="3:19" x14ac:dyDescent="0.25">
      <c r="C80" s="17"/>
      <c r="D80" s="18"/>
      <c r="E80" s="18"/>
      <c r="F80" s="18"/>
      <c r="G80" s="18"/>
      <c r="H80" s="18"/>
      <c r="I80" s="18"/>
      <c r="J80" s="18"/>
      <c r="L80" s="12"/>
      <c r="M80" s="12"/>
      <c r="N80" s="12"/>
      <c r="O80" s="12"/>
      <c r="P80" s="12"/>
      <c r="Q80" s="26" t="e">
        <f>IF(langue="e","Italy", "Italie")</f>
        <v>#REF!</v>
      </c>
      <c r="R80" s="27">
        <v>1.4244252688498582</v>
      </c>
      <c r="S80" s="28">
        <v>1.1111537983294155</v>
      </c>
    </row>
    <row r="81" spans="1:19" x14ac:dyDescent="0.25">
      <c r="C81" s="19"/>
      <c r="D81" s="20"/>
      <c r="E81" s="20"/>
      <c r="F81" s="20"/>
      <c r="G81" s="20"/>
      <c r="H81" s="20"/>
      <c r="I81" s="20"/>
      <c r="J81" s="20"/>
      <c r="L81" s="12"/>
      <c r="M81" s="12"/>
      <c r="N81" s="12"/>
      <c r="O81" s="12"/>
      <c r="P81" s="12"/>
      <c r="Q81" s="26" t="e">
        <f>IF(langue="e","Albania", "Albanie")</f>
        <v>#REF!</v>
      </c>
      <c r="R81" s="27">
        <v>1.5171993013595166</v>
      </c>
      <c r="S81" s="28">
        <v>1.1102640713534369</v>
      </c>
    </row>
    <row r="82" spans="1:19" x14ac:dyDescent="0.25">
      <c r="A82" s="170" t="s">
        <v>13</v>
      </c>
      <c r="B82" s="170"/>
      <c r="C82" s="170"/>
      <c r="D82" s="170"/>
      <c r="E82" s="170"/>
      <c r="F82" s="170"/>
      <c r="G82" s="170"/>
      <c r="H82" s="170"/>
      <c r="I82" s="170"/>
      <c r="J82" s="20"/>
      <c r="L82" s="12"/>
      <c r="M82" s="12"/>
      <c r="N82" s="12"/>
      <c r="O82" s="12"/>
      <c r="P82" s="12"/>
      <c r="Q82" s="29" t="e">
        <f>IF(langue="e","Hungary", "Hongrie")</f>
        <v>#REF!</v>
      </c>
      <c r="R82" s="27">
        <v>1.1355497643646455</v>
      </c>
      <c r="S82" s="28">
        <v>1.019615562660831</v>
      </c>
    </row>
    <row r="83" spans="1:19" x14ac:dyDescent="0.25">
      <c r="L83" s="12"/>
      <c r="M83" s="12"/>
      <c r="N83" s="12"/>
      <c r="O83" s="12"/>
      <c r="P83" s="12"/>
      <c r="Q83" s="26" t="e">
        <f>IF(langue="e","Slovenia", "Slovénie")</f>
        <v>#REF!</v>
      </c>
      <c r="R83" s="27">
        <v>1.5900424088585199</v>
      </c>
      <c r="S83" s="28">
        <v>1.0195047880017949</v>
      </c>
    </row>
    <row r="84" spans="1:19" x14ac:dyDescent="0.25">
      <c r="L84" s="12"/>
      <c r="M84" s="12"/>
      <c r="N84" s="12"/>
      <c r="O84" s="12"/>
      <c r="P84" s="12"/>
      <c r="Q84" s="26" t="e">
        <f>IF(langue="e","Canada", "Canada")</f>
        <v>#REF!</v>
      </c>
      <c r="R84" s="27">
        <v>1.3926368140158802</v>
      </c>
      <c r="S84" s="28">
        <v>1.0191951492729268</v>
      </c>
    </row>
    <row r="85" spans="1:19" x14ac:dyDescent="0.25">
      <c r="L85" s="12"/>
      <c r="M85" s="12"/>
      <c r="N85" s="12"/>
      <c r="O85" s="12"/>
      <c r="P85" s="12"/>
      <c r="Q85" s="26" t="e">
        <f>IF(langue="e","Czech Republic", "République tchèque")</f>
        <v>#REF!</v>
      </c>
      <c r="R85" s="27">
        <v>1.5211182390592444</v>
      </c>
      <c r="S85" s="28">
        <v>1.0149363501091357</v>
      </c>
    </row>
    <row r="86" spans="1:19" x14ac:dyDescent="0.25">
      <c r="L86" s="12"/>
      <c r="M86" s="12"/>
      <c r="N86" s="12"/>
      <c r="O86" s="12"/>
      <c r="P86" s="12"/>
      <c r="Q86" s="26" t="e">
        <f>IF(langue="e","Belgium", "Belgique")</f>
        <v>#REF!</v>
      </c>
      <c r="R86" s="27">
        <v>1.1567912858723863</v>
      </c>
      <c r="S86" s="28">
        <v>0.90572255365948395</v>
      </c>
    </row>
    <row r="87" spans="1:19" x14ac:dyDescent="0.25">
      <c r="L87" s="12"/>
      <c r="M87" s="12"/>
      <c r="N87" s="12"/>
      <c r="O87" s="12"/>
      <c r="P87" s="12"/>
      <c r="Q87" s="26" t="e">
        <f>IF(langue="e","Spain", "Espagne")</f>
        <v>#REF!</v>
      </c>
      <c r="R87" s="27">
        <v>1.1302887582782377</v>
      </c>
      <c r="S87" s="28">
        <v>0.90427036893023527</v>
      </c>
    </row>
    <row r="88" spans="1:19" ht="15.75" thickBot="1" x14ac:dyDescent="0.3">
      <c r="L88" s="12"/>
      <c r="M88" s="12"/>
      <c r="N88" s="12"/>
      <c r="O88" s="12"/>
      <c r="P88" s="12"/>
      <c r="Q88" s="30" t="e">
        <f>IF(langue="e","Luxembourg", "Luxembourg")</f>
        <v>#REF!</v>
      </c>
      <c r="R88" s="31">
        <v>0.40049147840587351</v>
      </c>
      <c r="S88" s="32">
        <v>0.42482286851606799</v>
      </c>
    </row>
    <row r="89" spans="1:19" x14ac:dyDescent="0.25">
      <c r="L89" s="12"/>
      <c r="M89" s="12"/>
      <c r="N89" s="12"/>
      <c r="O89" s="12"/>
      <c r="P89" s="12"/>
    </row>
    <row r="90" spans="1:19" x14ac:dyDescent="0.25">
      <c r="L90" s="12"/>
      <c r="M90" s="12"/>
      <c r="N90" s="12"/>
      <c r="O90" s="12"/>
      <c r="P90" s="12"/>
    </row>
  </sheetData>
  <mergeCells count="10">
    <mergeCell ref="A82:I82"/>
    <mergeCell ref="B60:J60"/>
    <mergeCell ref="B61:J61"/>
    <mergeCell ref="B62:J62"/>
    <mergeCell ref="A59:I59"/>
    <mergeCell ref="A4:I4"/>
    <mergeCell ref="A5:I5"/>
    <mergeCell ref="A29:I29"/>
    <mergeCell ref="A30:I30"/>
    <mergeCell ref="B54:H5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M84"/>
  <sheetViews>
    <sheetView showGridLines="0" view="pageBreakPreview" topLeftCell="A7" zoomScale="130" zoomScaleNormal="130" zoomScaleSheetLayoutView="130" workbookViewId="0"/>
  </sheetViews>
  <sheetFormatPr defaultRowHeight="11.25" x14ac:dyDescent="0.2"/>
  <cols>
    <col min="1" max="1" width="9.140625" style="44"/>
    <col min="2" max="2" width="4.5703125" style="44" customWidth="1"/>
    <col min="3" max="3" width="19.7109375" style="44" customWidth="1"/>
    <col min="4" max="11" width="8.28515625" style="44" customWidth="1"/>
    <col min="12" max="12" width="3.85546875" style="44" customWidth="1"/>
    <col min="13" max="16384" width="9.140625" style="44"/>
  </cols>
  <sheetData>
    <row r="1" spans="2:13" ht="10.5" customHeight="1" x14ac:dyDescent="0.2">
      <c r="B1" s="41"/>
      <c r="C1" s="41"/>
      <c r="D1" s="42"/>
      <c r="E1" s="42"/>
      <c r="F1" s="42"/>
      <c r="G1" s="42"/>
      <c r="H1" s="42"/>
      <c r="I1" s="42"/>
      <c r="J1" s="42"/>
      <c r="K1" s="43"/>
    </row>
    <row r="2" spans="2:13" s="3" customFormat="1" ht="7.5" customHeight="1" x14ac:dyDescent="0.2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3" s="2" customFormat="1" ht="0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 ht="18.75" customHeight="1" x14ac:dyDescent="0.25">
      <c r="B4" s="46" t="s">
        <v>17</v>
      </c>
      <c r="C4" s="46"/>
      <c r="D4" s="47"/>
      <c r="E4" s="48"/>
      <c r="F4" s="48"/>
      <c r="G4" s="48"/>
      <c r="H4" s="48"/>
      <c r="I4" s="48"/>
      <c r="J4" s="48"/>
      <c r="K4" s="48"/>
      <c r="L4" s="49"/>
      <c r="M4" s="50"/>
    </row>
    <row r="5" spans="2:13" s="53" customFormat="1" ht="10.5" customHeight="1" x14ac:dyDescent="0.2">
      <c r="B5" s="51"/>
      <c r="C5" s="51"/>
      <c r="D5" s="52"/>
      <c r="E5" s="52"/>
      <c r="F5" s="52"/>
      <c r="G5" s="52"/>
      <c r="H5" s="52"/>
      <c r="I5" s="52"/>
      <c r="J5" s="52"/>
      <c r="K5" s="52"/>
      <c r="L5" s="51"/>
      <c r="M5" s="51"/>
    </row>
    <row r="6" spans="2:13" s="3" customFormat="1" ht="12" customHeight="1" x14ac:dyDescent="0.2">
      <c r="B6" s="54" t="s">
        <v>18</v>
      </c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2:13" s="2" customFormat="1" ht="0.7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s="58" customFormat="1" ht="18.75" customHeight="1" x14ac:dyDescent="0.2">
      <c r="B8" s="56"/>
      <c r="C8" s="56"/>
      <c r="D8" s="57">
        <v>2011</v>
      </c>
      <c r="E8" s="57">
        <v>2012</v>
      </c>
      <c r="F8" s="57">
        <v>2013</v>
      </c>
      <c r="G8" s="57">
        <v>2014</v>
      </c>
      <c r="H8" s="57">
        <v>2015</v>
      </c>
      <c r="I8" s="57">
        <v>2016</v>
      </c>
      <c r="J8" s="57">
        <v>2017</v>
      </c>
      <c r="K8" s="57" t="s">
        <v>16</v>
      </c>
      <c r="L8" s="56"/>
      <c r="M8" s="3"/>
    </row>
    <row r="9" spans="2:13" s="2" customFormat="1" ht="0.75" customHeight="1" x14ac:dyDescent="0.2">
      <c r="D9" s="4"/>
      <c r="E9" s="4"/>
      <c r="F9" s="4"/>
      <c r="G9" s="4"/>
      <c r="H9" s="4"/>
      <c r="I9" s="4"/>
      <c r="J9" s="4"/>
      <c r="K9" s="4"/>
      <c r="L9" s="4"/>
    </row>
    <row r="10" spans="2:13" ht="18.75" customHeight="1" x14ac:dyDescent="0.2">
      <c r="B10" s="59" t="s">
        <v>19</v>
      </c>
      <c r="C10" s="60"/>
      <c r="D10" s="61"/>
      <c r="E10" s="61"/>
      <c r="F10" s="61"/>
      <c r="G10" s="61"/>
      <c r="H10" s="61"/>
      <c r="I10" s="61"/>
      <c r="J10" s="61"/>
      <c r="K10" s="61"/>
      <c r="L10" s="62"/>
      <c r="M10" s="50"/>
    </row>
    <row r="11" spans="2:13" s="53" customFormat="1" ht="15" customHeight="1" x14ac:dyDescent="0.2">
      <c r="B11" s="63"/>
      <c r="C11" s="37" t="s">
        <v>20</v>
      </c>
      <c r="D11" s="64">
        <v>19876.978662000001</v>
      </c>
      <c r="E11" s="64">
        <v>19819.931999799999</v>
      </c>
      <c r="F11" s="64">
        <v>19021.860466999999</v>
      </c>
      <c r="G11" s="64">
        <v>18788.017032</v>
      </c>
      <c r="H11" s="64">
        <v>16671.141</v>
      </c>
      <c r="I11" s="64">
        <v>16250.362999999999</v>
      </c>
      <c r="J11" s="64">
        <v>17198.659</v>
      </c>
      <c r="K11" s="64">
        <v>19492.385000000002</v>
      </c>
      <c r="L11" s="51"/>
      <c r="M11" s="51"/>
    </row>
    <row r="12" spans="2:13" s="53" customFormat="1" ht="10.5" customHeight="1" x14ac:dyDescent="0.2">
      <c r="B12" s="63"/>
      <c r="C12" s="36" t="s">
        <v>21</v>
      </c>
      <c r="D12" s="65">
        <v>3956.134</v>
      </c>
      <c r="E12" s="65">
        <v>4023.3310000000001</v>
      </c>
      <c r="F12" s="66">
        <v>3964.4449999999997</v>
      </c>
      <c r="G12" s="66">
        <v>3913.2223219999996</v>
      </c>
      <c r="H12" s="66">
        <v>3789.0632462688618</v>
      </c>
      <c r="I12" s="66">
        <v>3900.9884703343923</v>
      </c>
      <c r="J12" s="66">
        <v>3996.5048316017424</v>
      </c>
      <c r="K12" s="66">
        <v>4199</v>
      </c>
      <c r="L12" s="51"/>
      <c r="M12" s="51"/>
    </row>
    <row r="13" spans="2:13" s="53" customFormat="1" ht="10.5" customHeight="1" x14ac:dyDescent="0.2">
      <c r="B13" s="63"/>
      <c r="C13" s="37" t="s">
        <v>22</v>
      </c>
      <c r="D13" s="64">
        <v>1065.9870879999999</v>
      </c>
      <c r="E13" s="64">
        <v>1099.2570694495</v>
      </c>
      <c r="F13" s="64">
        <v>1195.5982831179726</v>
      </c>
      <c r="G13" s="64">
        <v>1101.5635390510001</v>
      </c>
      <c r="H13" s="64">
        <v>1116.3742849799999</v>
      </c>
      <c r="I13" s="64">
        <v>1185.7615621679997</v>
      </c>
      <c r="J13" s="64">
        <v>1254.7224260630003</v>
      </c>
      <c r="K13" s="64">
        <v>1534.72</v>
      </c>
      <c r="L13" s="51"/>
      <c r="M13" s="51"/>
    </row>
    <row r="14" spans="2:13" s="53" customFormat="1" ht="10.5" customHeight="1" x14ac:dyDescent="0.2">
      <c r="B14" s="63"/>
      <c r="C14" s="36" t="s">
        <v>23</v>
      </c>
      <c r="D14" s="65">
        <v>21808.232505249995</v>
      </c>
      <c r="E14" s="65">
        <v>19978.190130999999</v>
      </c>
      <c r="F14" s="66">
        <v>18764.374206770171</v>
      </c>
      <c r="G14" s="66">
        <v>20075.960354999999</v>
      </c>
      <c r="H14" s="66">
        <v>23899.714811286449</v>
      </c>
      <c r="I14" s="66">
        <v>23474.29741069</v>
      </c>
      <c r="J14" s="66">
        <v>30207.206999999999</v>
      </c>
      <c r="K14" s="66">
        <v>27558.954000000002</v>
      </c>
      <c r="L14" s="51"/>
      <c r="M14" s="51"/>
    </row>
    <row r="15" spans="2:13" s="53" customFormat="1" ht="10.5" customHeight="1" x14ac:dyDescent="0.2">
      <c r="B15" s="63"/>
      <c r="C15" s="37" t="s">
        <v>24</v>
      </c>
      <c r="D15" s="64">
        <v>5322.6330179999995</v>
      </c>
      <c r="E15" s="64">
        <v>5058.7490580000003</v>
      </c>
      <c r="F15" s="64">
        <v>4847.9809499999992</v>
      </c>
      <c r="G15" s="64">
        <v>6113.2779081500003</v>
      </c>
      <c r="H15" s="64">
        <v>6057.4434086200008</v>
      </c>
      <c r="I15" s="64">
        <v>5695.6272062199996</v>
      </c>
      <c r="J15" s="64">
        <v>6120.49215706</v>
      </c>
      <c r="K15" s="64">
        <v>6560.3499251100002</v>
      </c>
      <c r="L15" s="51"/>
      <c r="M15" s="51"/>
    </row>
    <row r="16" spans="2:13" s="53" customFormat="1" ht="10.5" customHeight="1" x14ac:dyDescent="0.2">
      <c r="B16" s="63"/>
      <c r="C16" s="36" t="s">
        <v>25</v>
      </c>
      <c r="D16" s="65">
        <v>43131.243000000002</v>
      </c>
      <c r="E16" s="65">
        <v>42780.27</v>
      </c>
      <c r="F16" s="66">
        <v>42035.238808000002</v>
      </c>
      <c r="G16" s="66">
        <v>41002.522597360003</v>
      </c>
      <c r="H16" s="66">
        <v>47263.954060000004</v>
      </c>
      <c r="I16" s="66">
        <v>45598.417121999999</v>
      </c>
      <c r="J16" s="66">
        <v>52714.114419000005</v>
      </c>
      <c r="K16" s="66">
        <v>58810.127247999997</v>
      </c>
      <c r="L16" s="51"/>
      <c r="M16" s="51"/>
    </row>
    <row r="17" spans="2:13" s="53" customFormat="1" ht="10.5" customHeight="1" x14ac:dyDescent="0.2">
      <c r="B17" s="63"/>
      <c r="C17" s="37" t="s">
        <v>26</v>
      </c>
      <c r="D17" s="64">
        <v>24259.280131470001</v>
      </c>
      <c r="E17" s="64">
        <v>25617.699712670001</v>
      </c>
      <c r="F17" s="64">
        <v>23681.703848210003</v>
      </c>
      <c r="G17" s="64">
        <v>22769.094544479998</v>
      </c>
      <c r="H17" s="64">
        <v>22632.600555860001</v>
      </c>
      <c r="I17" s="64">
        <v>24189.800197424021</v>
      </c>
      <c r="J17" s="64">
        <v>24961.079999999998</v>
      </c>
      <c r="K17" s="64">
        <v>26700.440000000006</v>
      </c>
      <c r="L17" s="51"/>
      <c r="M17" s="51"/>
    </row>
    <row r="18" spans="2:13" s="53" customFormat="1" ht="10.5" customHeight="1" x14ac:dyDescent="0.2">
      <c r="B18" s="63"/>
      <c r="C18" s="36" t="s">
        <v>27</v>
      </c>
      <c r="D18" s="65">
        <v>279.94600000000003</v>
      </c>
      <c r="E18" s="65">
        <v>339.87700000000001</v>
      </c>
      <c r="F18" s="66">
        <v>361.36500000000001</v>
      </c>
      <c r="G18" s="66">
        <v>386.44600000000003</v>
      </c>
      <c r="H18" s="66">
        <v>417.642</v>
      </c>
      <c r="I18" s="66">
        <v>449.51599999999996</v>
      </c>
      <c r="J18" s="66">
        <v>479.23823000003148</v>
      </c>
      <c r="K18" s="66">
        <v>523.65200000000004</v>
      </c>
      <c r="L18" s="51"/>
      <c r="M18" s="51"/>
    </row>
    <row r="19" spans="2:13" s="53" customFormat="1" ht="10.5" customHeight="1" x14ac:dyDescent="0.2">
      <c r="B19" s="63"/>
      <c r="C19" s="37" t="s">
        <v>28</v>
      </c>
      <c r="D19" s="64">
        <v>38443.08445821084</v>
      </c>
      <c r="E19" s="64">
        <v>39105.433791049189</v>
      </c>
      <c r="F19" s="64">
        <v>39402.17463388</v>
      </c>
      <c r="G19" s="64">
        <v>39148.59532368106</v>
      </c>
      <c r="H19" s="64">
        <v>39198.880406019998</v>
      </c>
      <c r="I19" s="64">
        <v>39950.378000000004</v>
      </c>
      <c r="J19" s="64">
        <v>40852.04</v>
      </c>
      <c r="K19" s="64">
        <v>42748.475546770002</v>
      </c>
      <c r="L19" s="51"/>
      <c r="M19" s="51"/>
    </row>
    <row r="20" spans="2:13" s="53" customFormat="1" ht="10.5" customHeight="1" x14ac:dyDescent="0.2">
      <c r="B20" s="63"/>
      <c r="C20" s="36" t="s">
        <v>29</v>
      </c>
      <c r="D20" s="65">
        <v>34629.699999999997</v>
      </c>
      <c r="E20" s="65">
        <v>36167.799999999996</v>
      </c>
      <c r="F20" s="66">
        <v>34593.382634570145</v>
      </c>
      <c r="G20" s="66">
        <v>34748.81843483149</v>
      </c>
      <c r="H20" s="66">
        <v>35898.0521488425</v>
      </c>
      <c r="I20" s="66">
        <v>37598.397617750001</v>
      </c>
      <c r="J20" s="66">
        <v>40447.414980150003</v>
      </c>
      <c r="K20" s="66">
        <v>41913.04698015</v>
      </c>
      <c r="L20" s="51"/>
      <c r="M20" s="51"/>
    </row>
    <row r="21" spans="2:13" s="53" customFormat="1" ht="10.5" customHeight="1" x14ac:dyDescent="0.2">
      <c r="B21" s="63"/>
      <c r="C21" s="37" t="s">
        <v>30</v>
      </c>
      <c r="D21" s="64">
        <v>4933.5429019700005</v>
      </c>
      <c r="E21" s="64">
        <v>4383.9499811500009</v>
      </c>
      <c r="F21" s="64">
        <v>3998.8887805999998</v>
      </c>
      <c r="G21" s="64">
        <v>3938.6272122999994</v>
      </c>
      <c r="H21" s="64">
        <v>4073.1010000000001</v>
      </c>
      <c r="I21" s="64">
        <v>4190.018</v>
      </c>
      <c r="J21" s="64">
        <v>4213.3760000000002</v>
      </c>
      <c r="K21" s="64">
        <v>4111.43</v>
      </c>
      <c r="L21" s="51"/>
      <c r="M21" s="51"/>
    </row>
    <row r="22" spans="2:13" s="53" customFormat="1" ht="10.5" customHeight="1" x14ac:dyDescent="0.2">
      <c r="B22" s="63"/>
      <c r="C22" s="36" t="s">
        <v>31</v>
      </c>
      <c r="D22" s="65">
        <v>295966.56400000001</v>
      </c>
      <c r="E22" s="65">
        <v>297650.20500000002</v>
      </c>
      <c r="F22" s="66">
        <v>286341.15300000005</v>
      </c>
      <c r="G22" s="66">
        <v>281401.93599999999</v>
      </c>
      <c r="H22" s="66">
        <v>316337.71400000004</v>
      </c>
      <c r="I22" s="66">
        <v>362798.27799999993</v>
      </c>
      <c r="J22" s="66">
        <v>402793.24600000004</v>
      </c>
      <c r="K22" s="66">
        <v>484030.85800000001</v>
      </c>
      <c r="L22" s="51"/>
      <c r="M22" s="51"/>
    </row>
    <row r="23" spans="2:13" s="53" customFormat="1" ht="10.5" customHeight="1" x14ac:dyDescent="0.2">
      <c r="B23" s="63"/>
      <c r="C23" s="37" t="s">
        <v>32</v>
      </c>
      <c r="D23" s="64">
        <v>21740.88872495243</v>
      </c>
      <c r="E23" s="64">
        <v>20600.116848990667</v>
      </c>
      <c r="F23" s="64">
        <v>20077.591999999997</v>
      </c>
      <c r="G23" s="64">
        <v>18427.499</v>
      </c>
      <c r="H23" s="64">
        <v>17642.219520694962</v>
      </c>
      <c r="I23" s="64">
        <v>20225.931778759823</v>
      </c>
      <c r="J23" s="64">
        <v>21166.019953149167</v>
      </c>
      <c r="K23" s="64">
        <v>21182.824313900725</v>
      </c>
      <c r="L23" s="51"/>
      <c r="M23" s="51"/>
    </row>
    <row r="24" spans="2:13" s="53" customFormat="1" ht="10.5" customHeight="1" x14ac:dyDescent="0.2">
      <c r="B24" s="63"/>
      <c r="C24" s="36" t="s">
        <v>33</v>
      </c>
      <c r="D24" s="65">
        <v>205.94646587099678</v>
      </c>
      <c r="E24" s="65">
        <v>193.05524726666323</v>
      </c>
      <c r="F24" s="66">
        <v>211.82399999999998</v>
      </c>
      <c r="G24" s="66">
        <v>221.05</v>
      </c>
      <c r="H24" s="66">
        <v>253.739</v>
      </c>
      <c r="I24" s="66">
        <v>364.16699999999997</v>
      </c>
      <c r="J24" s="66">
        <v>470.21900000000005</v>
      </c>
      <c r="K24" s="66">
        <v>593.548</v>
      </c>
      <c r="L24" s="51"/>
      <c r="M24" s="51"/>
    </row>
    <row r="25" spans="2:13" s="53" customFormat="1" ht="10.5" customHeight="1" x14ac:dyDescent="0.2">
      <c r="B25" s="63"/>
      <c r="C25" s="37" t="s">
        <v>34</v>
      </c>
      <c r="D25" s="64">
        <v>247.6251158480074</v>
      </c>
      <c r="E25" s="64">
        <v>252.0273401297498</v>
      </c>
      <c r="F25" s="64">
        <v>267.31927710843377</v>
      </c>
      <c r="G25" s="64">
        <v>321.79680259499543</v>
      </c>
      <c r="H25" s="64">
        <v>424.91</v>
      </c>
      <c r="I25" s="64">
        <v>574.61199999999997</v>
      </c>
      <c r="J25" s="64">
        <v>723.82600000000002</v>
      </c>
      <c r="K25" s="64">
        <v>894.54699999999991</v>
      </c>
      <c r="L25" s="51"/>
      <c r="M25" s="51"/>
    </row>
    <row r="26" spans="2:13" s="53" customFormat="1" ht="10.5" customHeight="1" x14ac:dyDescent="0.2">
      <c r="B26" s="63"/>
      <c r="C26" s="36" t="s">
        <v>35</v>
      </c>
      <c r="D26" s="65">
        <v>166.54999999999998</v>
      </c>
      <c r="E26" s="65">
        <v>166.879412</v>
      </c>
      <c r="F26" s="66">
        <v>175.97214</v>
      </c>
      <c r="G26" s="66">
        <v>190.35023100000001</v>
      </c>
      <c r="H26" s="66">
        <v>224.87850623606079</v>
      </c>
      <c r="I26" s="66">
        <v>213.29531005935999</v>
      </c>
      <c r="J26" s="66">
        <v>288.38040272985921</v>
      </c>
      <c r="K26" s="66">
        <v>316</v>
      </c>
      <c r="L26" s="51"/>
      <c r="M26" s="51"/>
    </row>
    <row r="27" spans="2:13" s="53" customFormat="1" ht="10.5" customHeight="1" x14ac:dyDescent="0.2">
      <c r="B27" s="63"/>
      <c r="C27" s="37" t="s">
        <v>36</v>
      </c>
      <c r="D27" s="64">
        <v>57.280009200000002</v>
      </c>
      <c r="E27" s="64">
        <v>52.729536549999999</v>
      </c>
      <c r="F27" s="64">
        <v>49.276128579999991</v>
      </c>
      <c r="G27" s="64">
        <v>52.02326978</v>
      </c>
      <c r="H27" s="64">
        <v>51.315372160000003</v>
      </c>
      <c r="I27" s="64">
        <v>56.270428890000005</v>
      </c>
      <c r="J27" s="64">
        <v>58.587475449999999</v>
      </c>
      <c r="K27" s="64">
        <v>71.274240050000003</v>
      </c>
      <c r="L27" s="51"/>
      <c r="M27" s="51"/>
    </row>
    <row r="28" spans="2:13" s="53" customFormat="1" ht="10.5" customHeight="1" x14ac:dyDescent="0.2">
      <c r="B28" s="63"/>
      <c r="C28" s="36" t="s">
        <v>37</v>
      </c>
      <c r="D28" s="65">
        <v>8156.41</v>
      </c>
      <c r="E28" s="65">
        <v>8066.75</v>
      </c>
      <c r="F28" s="66">
        <v>7702.0869999999995</v>
      </c>
      <c r="G28" s="66">
        <v>7787.7510000000002</v>
      </c>
      <c r="H28" s="66">
        <v>7815.8430000000008</v>
      </c>
      <c r="I28" s="66">
        <v>8233.9290000000001</v>
      </c>
      <c r="J28" s="66">
        <v>8686.2380000000012</v>
      </c>
      <c r="K28" s="66">
        <v>10701.014999999999</v>
      </c>
      <c r="L28" s="51"/>
      <c r="M28" s="51"/>
    </row>
    <row r="29" spans="2:13" s="53" customFormat="1" ht="10.5" customHeight="1" x14ac:dyDescent="0.2">
      <c r="B29" s="63"/>
      <c r="C29" s="37" t="s">
        <v>38</v>
      </c>
      <c r="D29" s="64">
        <v>40534.254735216447</v>
      </c>
      <c r="E29" s="64">
        <v>41560.138426404075</v>
      </c>
      <c r="F29" s="64">
        <v>43518.118099067317</v>
      </c>
      <c r="G29" s="64">
        <v>46233.781179107216</v>
      </c>
      <c r="H29" s="64">
        <v>46899.558090951075</v>
      </c>
      <c r="I29" s="64">
        <v>50937.264643799615</v>
      </c>
      <c r="J29" s="64">
        <v>53459.766068860743</v>
      </c>
      <c r="K29" s="64">
        <v>57790.89943572013</v>
      </c>
      <c r="L29" s="51"/>
      <c r="M29" s="51"/>
    </row>
    <row r="30" spans="2:13" s="53" customFormat="1" ht="10.5" customHeight="1" x14ac:dyDescent="0.2">
      <c r="B30" s="63"/>
      <c r="C30" s="36" t="s">
        <v>39</v>
      </c>
      <c r="D30" s="65">
        <v>26978.658611780003</v>
      </c>
      <c r="E30" s="65">
        <v>28365.242520749998</v>
      </c>
      <c r="F30" s="66">
        <v>28466.561424949999</v>
      </c>
      <c r="G30" s="66">
        <v>31874.03307102</v>
      </c>
      <c r="H30" s="66">
        <v>39940.265089509994</v>
      </c>
      <c r="I30" s="66">
        <v>37081.765770999991</v>
      </c>
      <c r="J30" s="66">
        <v>37558.250443919998</v>
      </c>
      <c r="K30" s="66">
        <v>43081.681564939994</v>
      </c>
      <c r="L30" s="51"/>
      <c r="M30" s="51"/>
    </row>
    <row r="31" spans="2:13" s="53" customFormat="1" ht="10.5" customHeight="1" x14ac:dyDescent="0.2">
      <c r="B31" s="63"/>
      <c r="C31" s="37" t="s">
        <v>40</v>
      </c>
      <c r="D31" s="64">
        <v>2626.9748981400003</v>
      </c>
      <c r="E31" s="64">
        <v>2366.2787620000004</v>
      </c>
      <c r="F31" s="64">
        <v>2456.541755233</v>
      </c>
      <c r="G31" s="64">
        <v>2263.1410442299998</v>
      </c>
      <c r="H31" s="64">
        <v>2383.83329499</v>
      </c>
      <c r="I31" s="64">
        <v>2363.7931271599996</v>
      </c>
      <c r="J31" s="64">
        <v>2397.8168129999999</v>
      </c>
      <c r="K31" s="64">
        <v>2728.034028</v>
      </c>
      <c r="L31" s="51"/>
      <c r="M31" s="51"/>
    </row>
    <row r="32" spans="2:13" s="53" customFormat="1" ht="10.5" customHeight="1" x14ac:dyDescent="0.2">
      <c r="B32" s="63"/>
      <c r="C32" s="36" t="s">
        <v>41</v>
      </c>
      <c r="D32" s="65">
        <v>7255.2929999999997</v>
      </c>
      <c r="E32" s="65">
        <v>7281.7239995899999</v>
      </c>
      <c r="F32" s="66">
        <v>8160.1602999999996</v>
      </c>
      <c r="G32" s="66">
        <v>9014.2049999999999</v>
      </c>
      <c r="H32" s="66">
        <v>10337.036002949999</v>
      </c>
      <c r="I32" s="66">
        <v>10738.322000000002</v>
      </c>
      <c r="J32" s="66">
        <v>14764.611137</v>
      </c>
      <c r="K32" s="66">
        <v>18164.988000000001</v>
      </c>
      <c r="L32" s="51"/>
      <c r="M32" s="51"/>
    </row>
    <row r="33" spans="2:13" s="53" customFormat="1" ht="10.5" customHeight="1" x14ac:dyDescent="0.2">
      <c r="B33" s="63"/>
      <c r="C33" s="37" t="s">
        <v>42</v>
      </c>
      <c r="D33" s="64">
        <v>766.42503870999997</v>
      </c>
      <c r="E33" s="64">
        <v>794.05050640000002</v>
      </c>
      <c r="F33" s="64">
        <v>729.27673942000001</v>
      </c>
      <c r="G33" s="64">
        <v>751.56166551000001</v>
      </c>
      <c r="H33" s="64">
        <v>889.46284930000002</v>
      </c>
      <c r="I33" s="64">
        <v>907.11496818000001</v>
      </c>
      <c r="J33" s="64">
        <v>934.66908259000002</v>
      </c>
      <c r="K33" s="64">
        <v>1098.41438251</v>
      </c>
      <c r="L33" s="51"/>
      <c r="M33" s="51"/>
    </row>
    <row r="34" spans="2:13" s="53" customFormat="1" ht="10.5" customHeight="1" x14ac:dyDescent="0.2">
      <c r="B34" s="63"/>
      <c r="C34" s="36" t="s">
        <v>43</v>
      </c>
      <c r="D34" s="65">
        <v>478.85741500000006</v>
      </c>
      <c r="E34" s="65">
        <v>422.96923300000003</v>
      </c>
      <c r="F34" s="66">
        <v>381.65845883346577</v>
      </c>
      <c r="G34" s="66">
        <v>366.45957585832969</v>
      </c>
      <c r="H34" s="66">
        <v>361.37584000000004</v>
      </c>
      <c r="I34" s="66">
        <v>406.16577132600008</v>
      </c>
      <c r="J34" s="66">
        <v>422.27729596820001</v>
      </c>
      <c r="K34" s="66">
        <v>465.87692124964008</v>
      </c>
      <c r="L34" s="51"/>
      <c r="M34" s="51"/>
    </row>
    <row r="35" spans="2:13" s="53" customFormat="1" ht="10.5" customHeight="1" x14ac:dyDescent="0.2">
      <c r="B35" s="63"/>
      <c r="C35" s="37" t="s">
        <v>44</v>
      </c>
      <c r="D35" s="64">
        <v>10059.370000000003</v>
      </c>
      <c r="E35" s="64">
        <v>10827.740000000002</v>
      </c>
      <c r="F35" s="64">
        <v>9494.8300000000017</v>
      </c>
      <c r="G35" s="64">
        <v>9507.75</v>
      </c>
      <c r="H35" s="64">
        <v>9999.81</v>
      </c>
      <c r="I35" s="64">
        <v>9014.0499999999993</v>
      </c>
      <c r="J35" s="64">
        <v>10528.06</v>
      </c>
      <c r="K35" s="64">
        <v>11276.354272607672</v>
      </c>
      <c r="L35" s="51"/>
      <c r="M35" s="51"/>
    </row>
    <row r="36" spans="2:13" s="53" customFormat="1" ht="10.5" customHeight="1" x14ac:dyDescent="0.2">
      <c r="B36" s="63"/>
      <c r="C36" s="36" t="s">
        <v>45</v>
      </c>
      <c r="D36" s="65">
        <v>22806.625999999997</v>
      </c>
      <c r="E36" s="65">
        <v>24956.134449000001</v>
      </c>
      <c r="F36" s="66">
        <v>27466</v>
      </c>
      <c r="G36" s="66">
        <v>29727</v>
      </c>
      <c r="H36" s="66">
        <v>32522.058059972449</v>
      </c>
      <c r="I36" s="66">
        <v>38202.92</v>
      </c>
      <c r="J36" s="66">
        <v>47322.950000000004</v>
      </c>
      <c r="K36" s="66">
        <v>60924.789999999994</v>
      </c>
      <c r="L36" s="51"/>
      <c r="M36" s="51"/>
    </row>
    <row r="37" spans="2:13" s="53" customFormat="1" ht="10.5" customHeight="1" x14ac:dyDescent="0.2">
      <c r="B37" s="63"/>
      <c r="C37" s="37" t="s">
        <v>46</v>
      </c>
      <c r="D37" s="64">
        <v>39204.196490949995</v>
      </c>
      <c r="E37" s="64">
        <v>36563.303866856659</v>
      </c>
      <c r="F37" s="64">
        <v>39824.034530000215</v>
      </c>
      <c r="G37" s="64">
        <v>39902.047274380006</v>
      </c>
      <c r="H37" s="64">
        <v>38940.359641489995</v>
      </c>
      <c r="I37" s="64">
        <v>41589.628000000004</v>
      </c>
      <c r="J37" s="64">
        <v>43257.4</v>
      </c>
      <c r="K37" s="64">
        <v>45421.301999999996</v>
      </c>
      <c r="L37" s="51"/>
      <c r="M37" s="51"/>
    </row>
    <row r="38" spans="2:13" s="53" customFormat="1" ht="10.5" customHeight="1" x14ac:dyDescent="0.2">
      <c r="B38" s="63"/>
      <c r="C38" s="36" t="s">
        <v>47</v>
      </c>
      <c r="D38" s="65">
        <v>740744</v>
      </c>
      <c r="E38" s="65">
        <v>712947</v>
      </c>
      <c r="F38" s="66">
        <v>680856</v>
      </c>
      <c r="G38" s="66">
        <v>653942</v>
      </c>
      <c r="H38" s="66">
        <v>641253</v>
      </c>
      <c r="I38" s="66">
        <v>656059</v>
      </c>
      <c r="J38" s="66">
        <v>642936</v>
      </c>
      <c r="K38" s="66">
        <v>684360</v>
      </c>
      <c r="L38" s="51"/>
      <c r="M38" s="51"/>
    </row>
    <row r="39" spans="2:13" s="53" customFormat="1" ht="10.5" hidden="1" customHeight="1" x14ac:dyDescent="0.2">
      <c r="B39" s="63"/>
      <c r="C39" s="37"/>
      <c r="D39" s="64" t="e">
        <v>#REF!</v>
      </c>
      <c r="E39" s="64" t="e">
        <v>#REF!</v>
      </c>
      <c r="F39" s="64" t="e">
        <v>#REF!</v>
      </c>
      <c r="G39" s="64" t="e">
        <v>#REF!</v>
      </c>
      <c r="H39" s="64" t="e">
        <v>#REF!</v>
      </c>
      <c r="I39" s="64" t="e">
        <v>#REF!</v>
      </c>
      <c r="J39" s="64" t="e">
        <v>#REF!</v>
      </c>
      <c r="K39" s="64" t="e">
        <v>#REF!</v>
      </c>
      <c r="L39" s="51"/>
      <c r="M39" s="51"/>
    </row>
    <row r="40" spans="2:13" ht="28.35" customHeight="1" x14ac:dyDescent="0.2">
      <c r="B40" s="59" t="s">
        <v>48</v>
      </c>
      <c r="C40" s="60"/>
      <c r="D40" s="67"/>
      <c r="E40" s="67"/>
      <c r="F40" s="68"/>
      <c r="G40" s="67"/>
      <c r="H40" s="67"/>
      <c r="I40" s="67"/>
      <c r="J40" s="67"/>
      <c r="K40" s="67"/>
      <c r="L40" s="62"/>
      <c r="M40" s="50"/>
    </row>
    <row r="41" spans="2:13" s="53" customFormat="1" ht="15" customHeight="1" x14ac:dyDescent="0.2">
      <c r="B41" s="63"/>
      <c r="C41" s="37" t="s">
        <v>20</v>
      </c>
      <c r="D41" s="64">
        <v>19427.286747096576</v>
      </c>
      <c r="E41" s="64">
        <v>19171.625709213196</v>
      </c>
      <c r="F41" s="64">
        <v>18346.681378787431</v>
      </c>
      <c r="G41" s="64">
        <v>17844.566530952474</v>
      </c>
      <c r="H41" s="64">
        <v>15745.195734011611</v>
      </c>
      <c r="I41" s="64">
        <v>15422.021892461686</v>
      </c>
      <c r="J41" s="64">
        <v>16100.721442892776</v>
      </c>
      <c r="K41" s="64">
        <v>17575.501739414176</v>
      </c>
      <c r="L41" s="51"/>
      <c r="M41" s="51"/>
    </row>
    <row r="42" spans="2:13" s="53" customFormat="1" ht="10.5" customHeight="1" x14ac:dyDescent="0.2">
      <c r="B42" s="63"/>
      <c r="C42" s="36" t="s">
        <v>21</v>
      </c>
      <c r="D42" s="65">
        <v>3878.5020403974931</v>
      </c>
      <c r="E42" s="65">
        <v>3867.9808011496652</v>
      </c>
      <c r="F42" s="65">
        <v>3771.9265961200163</v>
      </c>
      <c r="G42" s="66">
        <v>3696.894978915991</v>
      </c>
      <c r="H42" s="66">
        <v>3544.2954114990034</v>
      </c>
      <c r="I42" s="66">
        <v>3584.265456986544</v>
      </c>
      <c r="J42" s="66">
        <v>3611.7926221913503</v>
      </c>
      <c r="K42" s="66">
        <v>3733.2271655069085</v>
      </c>
      <c r="L42" s="51"/>
      <c r="M42" s="51"/>
    </row>
    <row r="43" spans="2:13" s="53" customFormat="1" ht="10.5" customHeight="1" x14ac:dyDescent="0.2">
      <c r="B43" s="63"/>
      <c r="C43" s="37" t="s">
        <v>22</v>
      </c>
      <c r="D43" s="64">
        <v>1005.8520630653163</v>
      </c>
      <c r="E43" s="64">
        <v>1021.3602769749285</v>
      </c>
      <c r="F43" s="64">
        <v>1118.7375419741518</v>
      </c>
      <c r="G43" s="64">
        <v>1026.0029001360531</v>
      </c>
      <c r="H43" s="64">
        <v>1017.3543237290964</v>
      </c>
      <c r="I43" s="64">
        <v>1056.8486952678293</v>
      </c>
      <c r="J43" s="64">
        <v>1081.5130084119587</v>
      </c>
      <c r="K43" s="64">
        <v>1289.0901516382144</v>
      </c>
      <c r="L43" s="51"/>
      <c r="M43" s="51"/>
    </row>
    <row r="44" spans="2:13" s="53" customFormat="1" ht="10.5" customHeight="1" x14ac:dyDescent="0.2">
      <c r="B44" s="63"/>
      <c r="C44" s="36" t="s">
        <v>23</v>
      </c>
      <c r="D44" s="65">
        <v>21123.400765747778</v>
      </c>
      <c r="E44" s="65">
        <v>19117.352929286044</v>
      </c>
      <c r="F44" s="65">
        <v>17675.664275417006</v>
      </c>
      <c r="G44" s="66">
        <v>18545.65850371854</v>
      </c>
      <c r="H44" s="66">
        <v>22246.079594812883</v>
      </c>
      <c r="I44" s="66">
        <v>21717.145369202459</v>
      </c>
      <c r="J44" s="66">
        <v>27324.952622015964</v>
      </c>
      <c r="K44" s="66">
        <v>24449.648502100121</v>
      </c>
      <c r="L44" s="51"/>
      <c r="M44" s="51"/>
    </row>
    <row r="45" spans="2:13" s="53" customFormat="1" ht="10.5" customHeight="1" x14ac:dyDescent="0.2">
      <c r="B45" s="63"/>
      <c r="C45" s="37" t="s">
        <v>24</v>
      </c>
      <c r="D45" s="64">
        <v>5235.9082996606485</v>
      </c>
      <c r="E45" s="64">
        <v>4900.5114792136465</v>
      </c>
      <c r="F45" s="64">
        <v>4659.7208111030968</v>
      </c>
      <c r="G45" s="64">
        <v>5874.5525028221446</v>
      </c>
      <c r="H45" s="64">
        <v>5819.4093667984416</v>
      </c>
      <c r="I45" s="64">
        <v>5476.1143993710111</v>
      </c>
      <c r="J45" s="64">
        <v>5819.7480260649509</v>
      </c>
      <c r="K45" s="64">
        <v>6098.5422433674539</v>
      </c>
      <c r="L45" s="51"/>
      <c r="M45" s="51"/>
    </row>
    <row r="46" spans="2:13" s="53" customFormat="1" ht="10.5" customHeight="1" x14ac:dyDescent="0.2">
      <c r="B46" s="63"/>
      <c r="C46" s="36" t="s">
        <v>25</v>
      </c>
      <c r="D46" s="65">
        <v>43120.700682522795</v>
      </c>
      <c r="E46" s="65">
        <v>42154.117475410007</v>
      </c>
      <c r="F46" s="65">
        <v>40835.681843239341</v>
      </c>
      <c r="G46" s="66">
        <v>38869.250046276822</v>
      </c>
      <c r="H46" s="66">
        <v>44287.67756980205</v>
      </c>
      <c r="I46" s="66">
        <v>42193.259192732839</v>
      </c>
      <c r="J46" s="66">
        <v>48076.694576943773</v>
      </c>
      <c r="K46" s="66">
        <v>52668.408551895896</v>
      </c>
      <c r="L46" s="51"/>
      <c r="M46" s="51"/>
    </row>
    <row r="47" spans="2:13" s="53" customFormat="1" ht="10.5" customHeight="1" x14ac:dyDescent="0.2">
      <c r="B47" s="63"/>
      <c r="C47" s="37" t="s">
        <v>26</v>
      </c>
      <c r="D47" s="64">
        <v>24105.332519400596</v>
      </c>
      <c r="E47" s="64">
        <v>24864.553654569656</v>
      </c>
      <c r="F47" s="64">
        <v>22783.121154958266</v>
      </c>
      <c r="G47" s="64">
        <v>21681.360330942858</v>
      </c>
      <c r="H47" s="64">
        <v>21458.467355220157</v>
      </c>
      <c r="I47" s="64">
        <v>22771.14522092784</v>
      </c>
      <c r="J47" s="64">
        <v>23169.919747574346</v>
      </c>
      <c r="K47" s="64">
        <v>24710.793699021448</v>
      </c>
      <c r="L47" s="51"/>
      <c r="M47" s="51"/>
    </row>
    <row r="48" spans="2:13" s="53" customFormat="1" ht="10.5" customHeight="1" x14ac:dyDescent="0.2">
      <c r="B48" s="63"/>
      <c r="C48" s="36" t="s">
        <v>27</v>
      </c>
      <c r="D48" s="65">
        <v>265.79471017512151</v>
      </c>
      <c r="E48" s="65">
        <v>312.85984261056166</v>
      </c>
      <c r="F48" s="65">
        <v>321.37801493515474</v>
      </c>
      <c r="G48" s="66">
        <v>333.43862786538972</v>
      </c>
      <c r="H48" s="66">
        <v>357.17352589814527</v>
      </c>
      <c r="I48" s="66">
        <v>378.9838423938412</v>
      </c>
      <c r="J48" s="66">
        <v>388.63360779942775</v>
      </c>
      <c r="K48" s="66">
        <v>409.63764184625313</v>
      </c>
      <c r="L48" s="51"/>
      <c r="M48" s="51"/>
    </row>
    <row r="49" spans="2:13" s="53" customFormat="1" ht="10.5" customHeight="1" x14ac:dyDescent="0.2">
      <c r="B49" s="63"/>
      <c r="C49" s="37" t="s">
        <v>28</v>
      </c>
      <c r="D49" s="64">
        <v>38081.424697555682</v>
      </c>
      <c r="E49" s="64">
        <v>38292.006259459667</v>
      </c>
      <c r="F49" s="64">
        <v>38285.722139441154</v>
      </c>
      <c r="G49" s="64">
        <v>37821.541166869392</v>
      </c>
      <c r="H49" s="64">
        <v>37442.974743276827</v>
      </c>
      <c r="I49" s="64">
        <v>38087.027105237197</v>
      </c>
      <c r="J49" s="64">
        <v>38691.152625444833</v>
      </c>
      <c r="K49" s="64">
        <v>40109.312766749965</v>
      </c>
      <c r="L49" s="51"/>
      <c r="M49" s="51"/>
    </row>
    <row r="50" spans="2:13" s="53" customFormat="1" ht="10.5" customHeight="1" x14ac:dyDescent="0.2">
      <c r="B50" s="63"/>
      <c r="C50" s="36" t="s">
        <v>29</v>
      </c>
      <c r="D50" s="65">
        <v>34259.415366102367</v>
      </c>
      <c r="E50" s="65">
        <v>35240.192668018208</v>
      </c>
      <c r="F50" s="65">
        <v>33056.41043996744</v>
      </c>
      <c r="G50" s="66">
        <v>32633.486677214059</v>
      </c>
      <c r="H50" s="66">
        <v>33056.473837322417</v>
      </c>
      <c r="I50" s="66">
        <v>34156.210113132707</v>
      </c>
      <c r="J50" s="66">
        <v>36187.161719830256</v>
      </c>
      <c r="K50" s="66">
        <v>36801.566125855468</v>
      </c>
      <c r="L50" s="51"/>
      <c r="M50" s="51"/>
    </row>
    <row r="51" spans="2:13" s="53" customFormat="1" ht="10.5" customHeight="1" x14ac:dyDescent="0.2">
      <c r="B51" s="63"/>
      <c r="C51" s="37" t="s">
        <v>30</v>
      </c>
      <c r="D51" s="64">
        <v>4894.4661177594362</v>
      </c>
      <c r="E51" s="64">
        <v>4365.3965294434902</v>
      </c>
      <c r="F51" s="64">
        <v>4077.8884732122619</v>
      </c>
      <c r="G51" s="64">
        <v>4091.3958556482921</v>
      </c>
      <c r="H51" s="64">
        <v>4245.7854049427287</v>
      </c>
      <c r="I51" s="64">
        <v>4378.3514483009894</v>
      </c>
      <c r="J51" s="64">
        <v>4376.5360267054948</v>
      </c>
      <c r="K51" s="64">
        <v>4248.9531222445503</v>
      </c>
      <c r="L51" s="51"/>
      <c r="M51" s="51"/>
    </row>
    <row r="52" spans="2:13" s="53" customFormat="1" ht="10.5" customHeight="1" x14ac:dyDescent="0.2">
      <c r="B52" s="63"/>
      <c r="C52" s="36" t="s">
        <v>31</v>
      </c>
      <c r="D52" s="65">
        <v>289419.92169824732</v>
      </c>
      <c r="E52" s="65">
        <v>281928.89486943238</v>
      </c>
      <c r="F52" s="65">
        <v>263696.76452721504</v>
      </c>
      <c r="G52" s="66">
        <v>250476.82118388277</v>
      </c>
      <c r="H52" s="66">
        <v>276151.15776451037</v>
      </c>
      <c r="I52" s="66">
        <v>313617.38147600583</v>
      </c>
      <c r="J52" s="66">
        <v>336109.37355641124</v>
      </c>
      <c r="K52" s="66">
        <v>386624.70051922218</v>
      </c>
      <c r="L52" s="51"/>
      <c r="M52" s="51"/>
    </row>
    <row r="53" spans="2:13" s="53" customFormat="1" ht="10.5" customHeight="1" x14ac:dyDescent="0.2">
      <c r="B53" s="63"/>
      <c r="C53" s="37" t="s">
        <v>32</v>
      </c>
      <c r="D53" s="64">
        <v>20949.412301479177</v>
      </c>
      <c r="E53" s="64">
        <v>19520.583846069894</v>
      </c>
      <c r="F53" s="64">
        <v>18526.122989717638</v>
      </c>
      <c r="G53" s="64">
        <v>16709.416990725949</v>
      </c>
      <c r="H53" s="64">
        <v>15735.474218606667</v>
      </c>
      <c r="I53" s="64">
        <v>17632.144338747428</v>
      </c>
      <c r="J53" s="64">
        <v>18331.41041656573</v>
      </c>
      <c r="K53" s="64">
        <v>18543.796351182496</v>
      </c>
      <c r="L53" s="51"/>
      <c r="M53" s="51"/>
    </row>
    <row r="54" spans="2:13" s="53" customFormat="1" ht="10.5" customHeight="1" x14ac:dyDescent="0.2">
      <c r="B54" s="63"/>
      <c r="C54" s="36" t="s">
        <v>33</v>
      </c>
      <c r="D54" s="65">
        <v>193.56843342291046</v>
      </c>
      <c r="E54" s="65">
        <v>175.12014529060392</v>
      </c>
      <c r="F54" s="65">
        <v>189.03212681214055</v>
      </c>
      <c r="G54" s="66">
        <v>193.85648901440808</v>
      </c>
      <c r="H54" s="66">
        <v>222.52136001551628</v>
      </c>
      <c r="I54" s="66">
        <v>316.61720776144517</v>
      </c>
      <c r="J54" s="66">
        <v>396.20157229696866</v>
      </c>
      <c r="K54" s="66">
        <v>483.82609213565058</v>
      </c>
      <c r="L54" s="51"/>
      <c r="M54" s="51"/>
    </row>
    <row r="55" spans="2:13" s="53" customFormat="1" ht="10.5" customHeight="1" x14ac:dyDescent="0.2">
      <c r="B55" s="63"/>
      <c r="C55" s="37" t="s">
        <v>34</v>
      </c>
      <c r="D55" s="64">
        <v>235.32189697124613</v>
      </c>
      <c r="E55" s="64">
        <v>233.21213691162487</v>
      </c>
      <c r="F55" s="64">
        <v>244.21769728115243</v>
      </c>
      <c r="G55" s="64">
        <v>290.99739385294407</v>
      </c>
      <c r="H55" s="64">
        <v>382.94086251357771</v>
      </c>
      <c r="I55" s="64">
        <v>510.72988296711071</v>
      </c>
      <c r="J55" s="64">
        <v>616.92833070818256</v>
      </c>
      <c r="K55" s="64">
        <v>743.30889198136867</v>
      </c>
      <c r="L55" s="51"/>
      <c r="M55" s="51"/>
    </row>
    <row r="56" spans="2:13" s="53" customFormat="1" ht="10.5" customHeight="1" x14ac:dyDescent="0.2">
      <c r="B56" s="63"/>
      <c r="C56" s="36" t="s">
        <v>35</v>
      </c>
      <c r="D56" s="65">
        <v>158.89852778970052</v>
      </c>
      <c r="E56" s="65">
        <v>155.26222445661642</v>
      </c>
      <c r="F56" s="65">
        <v>161.00992315457916</v>
      </c>
      <c r="G56" s="66">
        <v>169.58494734981113</v>
      </c>
      <c r="H56" s="66">
        <v>201.12512733482038</v>
      </c>
      <c r="I56" s="66">
        <v>188.96738476723738</v>
      </c>
      <c r="J56" s="66">
        <v>250.17523061402463</v>
      </c>
      <c r="K56" s="66">
        <v>266.84277037241912</v>
      </c>
      <c r="L56" s="51"/>
      <c r="M56" s="51"/>
    </row>
    <row r="57" spans="2:13" s="53" customFormat="1" ht="10.5" customHeight="1" x14ac:dyDescent="0.2">
      <c r="B57" s="63"/>
      <c r="C57" s="37" t="s">
        <v>36</v>
      </c>
      <c r="D57" s="64">
        <v>56.599269806546232</v>
      </c>
      <c r="E57" s="64">
        <v>52.010842453724791</v>
      </c>
      <c r="F57" s="64">
        <v>47.62026495538025</v>
      </c>
      <c r="G57" s="64">
        <v>49.759528178905406</v>
      </c>
      <c r="H57" s="64">
        <v>48.016720381114446</v>
      </c>
      <c r="I57" s="64">
        <v>50.097688595792683</v>
      </c>
      <c r="J57" s="64">
        <v>50.238955417732079</v>
      </c>
      <c r="K57" s="64">
        <v>59.500102331316171</v>
      </c>
      <c r="L57" s="51"/>
      <c r="M57" s="51"/>
    </row>
    <row r="58" spans="2:13" s="53" customFormat="1" ht="10.5" customHeight="1" x14ac:dyDescent="0.2">
      <c r="B58" s="63"/>
      <c r="C58" s="36" t="s">
        <v>37</v>
      </c>
      <c r="D58" s="65">
        <v>8056.5475801224356</v>
      </c>
      <c r="E58" s="65">
        <v>7827.3567639168241</v>
      </c>
      <c r="F58" s="65">
        <v>7359.3427198277932</v>
      </c>
      <c r="G58" s="66">
        <v>7373.6169802218865</v>
      </c>
      <c r="H58" s="66">
        <v>7392.8235230868022</v>
      </c>
      <c r="I58" s="66">
        <v>7720.589830947757</v>
      </c>
      <c r="J58" s="66">
        <v>8024.2792721350006</v>
      </c>
      <c r="K58" s="66">
        <v>9698.8589849898235</v>
      </c>
      <c r="L58" s="51"/>
      <c r="M58" s="51"/>
    </row>
    <row r="59" spans="2:13" s="53" customFormat="1" ht="10.5" customHeight="1" x14ac:dyDescent="0.2">
      <c r="B59" s="63"/>
      <c r="C59" s="37" t="s">
        <v>38</v>
      </c>
      <c r="D59" s="64">
        <v>39464.631440776313</v>
      </c>
      <c r="E59" s="64">
        <v>39621.845239099282</v>
      </c>
      <c r="F59" s="64">
        <v>40244.327644876787</v>
      </c>
      <c r="G59" s="64">
        <v>41984.735348791452</v>
      </c>
      <c r="H59" s="64">
        <v>41299.154817865347</v>
      </c>
      <c r="I59" s="64">
        <v>44006.215114099527</v>
      </c>
      <c r="J59" s="64">
        <v>45076.924617268705</v>
      </c>
      <c r="K59" s="64">
        <v>47931.955620907749</v>
      </c>
      <c r="L59" s="51"/>
      <c r="M59" s="51"/>
    </row>
    <row r="60" spans="2:13" s="53" customFormat="1" ht="10.5" customHeight="1" x14ac:dyDescent="0.2">
      <c r="B60" s="63"/>
      <c r="C60" s="36" t="s">
        <v>39</v>
      </c>
      <c r="D60" s="65">
        <v>26134.753337657356</v>
      </c>
      <c r="E60" s="65">
        <v>26847.131712024802</v>
      </c>
      <c r="F60" s="65">
        <v>26865.134263312713</v>
      </c>
      <c r="G60" s="66">
        <v>29931.388725307079</v>
      </c>
      <c r="H60" s="66">
        <v>37219.501648033758</v>
      </c>
      <c r="I60" s="66">
        <v>34448.95944488197</v>
      </c>
      <c r="J60" s="66">
        <v>34221.816703328986</v>
      </c>
      <c r="K60" s="66">
        <v>39028.582789303648</v>
      </c>
      <c r="L60" s="51"/>
      <c r="M60" s="51"/>
    </row>
    <row r="61" spans="2:13" s="53" customFormat="1" ht="10.5" customHeight="1" x14ac:dyDescent="0.2">
      <c r="B61" s="63"/>
      <c r="C61" s="37" t="s">
        <v>40</v>
      </c>
      <c r="D61" s="64">
        <v>2634.0756520853151</v>
      </c>
      <c r="E61" s="64">
        <v>2382.1454735834677</v>
      </c>
      <c r="F61" s="64">
        <v>2418.1921461532556</v>
      </c>
      <c r="G61" s="64">
        <v>2211.2203475636948</v>
      </c>
      <c r="H61" s="64">
        <v>2282.8171705069158</v>
      </c>
      <c r="I61" s="64">
        <v>2224.6763308573031</v>
      </c>
      <c r="J61" s="64">
        <v>2222.8285883590811</v>
      </c>
      <c r="K61" s="64">
        <v>2493.8494575259706</v>
      </c>
      <c r="L61" s="51"/>
      <c r="M61" s="51"/>
    </row>
    <row r="62" spans="2:13" s="53" customFormat="1" ht="10.5" customHeight="1" x14ac:dyDescent="0.2">
      <c r="B62" s="63"/>
      <c r="C62" s="36" t="s">
        <v>41</v>
      </c>
      <c r="D62" s="65">
        <v>6990.6984988536306</v>
      </c>
      <c r="E62" s="65">
        <v>6745.7778891151256</v>
      </c>
      <c r="F62" s="65">
        <v>7311.538762771791</v>
      </c>
      <c r="G62" s="66">
        <v>7938.366596915148</v>
      </c>
      <c r="H62" s="66">
        <v>8871.9199793285716</v>
      </c>
      <c r="I62" s="66">
        <v>8995.4531900352194</v>
      </c>
      <c r="J62" s="66">
        <v>11821.244140318595</v>
      </c>
      <c r="K62" s="66">
        <v>13654.094354956671</v>
      </c>
      <c r="L62" s="51"/>
      <c r="M62" s="51"/>
    </row>
    <row r="63" spans="2:13" s="53" customFormat="1" ht="10.5" customHeight="1" x14ac:dyDescent="0.2">
      <c r="B63" s="63"/>
      <c r="C63" s="37" t="s">
        <v>42</v>
      </c>
      <c r="D63" s="64">
        <v>754.00151675430777</v>
      </c>
      <c r="E63" s="64">
        <v>771.44542873049829</v>
      </c>
      <c r="F63" s="64">
        <v>704.86074462683268</v>
      </c>
      <c r="G63" s="64">
        <v>727.5643321901033</v>
      </c>
      <c r="H63" s="64">
        <v>862.38075377407949</v>
      </c>
      <c r="I63" s="64">
        <v>883.45693403064718</v>
      </c>
      <c r="J63" s="64">
        <v>898.81156897975166</v>
      </c>
      <c r="K63" s="64">
        <v>1032.0454913753831</v>
      </c>
      <c r="L63" s="51"/>
      <c r="M63" s="51"/>
    </row>
    <row r="64" spans="2:13" s="53" customFormat="1" ht="10.5" customHeight="1" x14ac:dyDescent="0.2">
      <c r="B64" s="63"/>
      <c r="C64" s="36" t="s">
        <v>43</v>
      </c>
      <c r="D64" s="65">
        <v>473.55625584084095</v>
      </c>
      <c r="E64" s="65">
        <v>416.37638725338536</v>
      </c>
      <c r="F64" s="65">
        <v>369.78438186694456</v>
      </c>
      <c r="G64" s="66">
        <v>352.27453595726007</v>
      </c>
      <c r="H64" s="66">
        <v>343.87165334252074</v>
      </c>
      <c r="I64" s="66">
        <v>383.6045109720805</v>
      </c>
      <c r="J64" s="66">
        <v>392.5810086777185</v>
      </c>
      <c r="K64" s="66">
        <v>424.2680361730541</v>
      </c>
      <c r="L64" s="51"/>
      <c r="M64" s="51"/>
    </row>
    <row r="65" spans="1:13" s="53" customFormat="1" ht="10.5" customHeight="1" x14ac:dyDescent="0.2">
      <c r="B65" s="63"/>
      <c r="C65" s="37" t="s">
        <v>44</v>
      </c>
      <c r="D65" s="64">
        <v>10056.456825528359</v>
      </c>
      <c r="E65" s="64">
        <v>10817.253967215325</v>
      </c>
      <c r="F65" s="64">
        <v>9452.2108173400848</v>
      </c>
      <c r="G65" s="64">
        <v>9483.564245244841</v>
      </c>
      <c r="H65" s="64">
        <v>9923.4586275915317</v>
      </c>
      <c r="I65" s="64">
        <v>8919.0141251386594</v>
      </c>
      <c r="J65" s="64">
        <v>10289.817214295575</v>
      </c>
      <c r="K65" s="64">
        <v>10919.879226403757</v>
      </c>
      <c r="L65" s="51"/>
      <c r="M65" s="51"/>
    </row>
    <row r="66" spans="1:13" s="53" customFormat="1" ht="10.5" customHeight="1" x14ac:dyDescent="0.2">
      <c r="B66" s="63"/>
      <c r="C66" s="36" t="s">
        <v>45</v>
      </c>
      <c r="D66" s="65">
        <v>20993.645752626344</v>
      </c>
      <c r="E66" s="65">
        <v>21375.641313795601</v>
      </c>
      <c r="F66" s="65">
        <v>22224.96039784819</v>
      </c>
      <c r="G66" s="66">
        <v>22350.577479827305</v>
      </c>
      <c r="H66" s="66">
        <v>22640.241438234265</v>
      </c>
      <c r="I66" s="66">
        <v>24611.478903387546</v>
      </c>
      <c r="J66" s="66">
        <v>27488.672115134752</v>
      </c>
      <c r="K66" s="66">
        <v>30480.166984516403</v>
      </c>
      <c r="L66" s="51"/>
      <c r="M66" s="51"/>
    </row>
    <row r="67" spans="1:13" s="53" customFormat="1" ht="10.5" customHeight="1" x14ac:dyDescent="0.2">
      <c r="B67" s="63"/>
      <c r="C67" s="37" t="s">
        <v>46</v>
      </c>
      <c r="D67" s="64">
        <v>38465.90914300389</v>
      </c>
      <c r="E67" s="64">
        <v>35322.714332445605</v>
      </c>
      <c r="F67" s="64">
        <v>37768.221114696331</v>
      </c>
      <c r="G67" s="64">
        <v>37205.49226173127</v>
      </c>
      <c r="H67" s="64">
        <v>36151.38119619096</v>
      </c>
      <c r="I67" s="64">
        <v>37831.383799524163</v>
      </c>
      <c r="J67" s="64">
        <v>38566.00968832973</v>
      </c>
      <c r="K67" s="64">
        <v>39736.305114648887</v>
      </c>
      <c r="L67" s="51"/>
      <c r="M67" s="51"/>
    </row>
    <row r="68" spans="1:13" s="53" customFormat="1" ht="10.5" customHeight="1" x14ac:dyDescent="0.2">
      <c r="B68" s="63"/>
      <c r="C68" s="36" t="s">
        <v>47</v>
      </c>
      <c r="D68" s="65">
        <v>725959.19079837622</v>
      </c>
      <c r="E68" s="65">
        <v>686409.92323030892</v>
      </c>
      <c r="F68" s="65">
        <v>644939.4546049044</v>
      </c>
      <c r="G68" s="66">
        <v>611382.30658347672</v>
      </c>
      <c r="H68" s="66">
        <v>593960.33496749448</v>
      </c>
      <c r="I68" s="66">
        <v>603174.52332592825</v>
      </c>
      <c r="J68" s="66">
        <v>580184.48510019726</v>
      </c>
      <c r="K68" s="66">
        <v>605371.27328244247</v>
      </c>
      <c r="L68" s="51"/>
      <c r="M68" s="51"/>
    </row>
    <row r="69" spans="1:13" s="53" customFormat="1" ht="10.5" hidden="1" customHeight="1" x14ac:dyDescent="0.2">
      <c r="B69" s="63"/>
      <c r="C69" s="37"/>
      <c r="D69" s="64" t="e">
        <v>#REF!</v>
      </c>
      <c r="E69" s="64" t="e">
        <v>#REF!</v>
      </c>
      <c r="F69" s="64" t="e">
        <v>#REF!</v>
      </c>
      <c r="G69" s="64" t="e">
        <v>#REF!</v>
      </c>
      <c r="H69" s="64" t="e">
        <v>#REF!</v>
      </c>
      <c r="I69" s="64" t="e">
        <v>#REF!</v>
      </c>
      <c r="J69" s="64" t="e">
        <v>#REF!</v>
      </c>
      <c r="K69" s="64" t="e">
        <v>#REF!</v>
      </c>
      <c r="L69" s="51"/>
      <c r="M69" s="51"/>
    </row>
    <row r="70" spans="1:13" s="3" customFormat="1" ht="8.25" customHeight="1" x14ac:dyDescent="0.2">
      <c r="B70" s="69"/>
      <c r="C70" s="69"/>
      <c r="D70" s="69"/>
      <c r="E70" s="69"/>
      <c r="F70" s="69"/>
      <c r="G70" s="69"/>
      <c r="H70" s="69"/>
      <c r="I70" s="69"/>
      <c r="J70" s="69"/>
      <c r="K70" s="69"/>
    </row>
    <row r="71" spans="1:13" s="2" customFormat="1" ht="0.75" customHeigh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3" s="70" customFormat="1" ht="9.75" customHeight="1" x14ac:dyDescent="0.25">
      <c r="C72" s="174" t="s">
        <v>49</v>
      </c>
      <c r="D72" s="174"/>
      <c r="E72" s="174"/>
      <c r="F72" s="174"/>
      <c r="G72" s="174"/>
      <c r="H72" s="174"/>
      <c r="I72" s="174"/>
      <c r="J72" s="174"/>
      <c r="K72" s="174"/>
    </row>
    <row r="73" spans="1:13" s="70" customFormat="1" ht="9" customHeight="1" x14ac:dyDescent="0.25">
      <c r="A73" s="71"/>
      <c r="C73" s="72" t="s">
        <v>50</v>
      </c>
      <c r="D73" s="73"/>
      <c r="E73" s="73"/>
      <c r="F73" s="73"/>
      <c r="G73" s="73"/>
      <c r="H73" s="73"/>
      <c r="I73" s="73"/>
      <c r="K73" s="74"/>
    </row>
    <row r="74" spans="1:13" s="70" customFormat="1" ht="19.5" customHeight="1" x14ac:dyDescent="0.25">
      <c r="A74" s="71"/>
      <c r="C74" s="174" t="s">
        <v>51</v>
      </c>
      <c r="D74" s="174"/>
      <c r="E74" s="174"/>
      <c r="F74" s="174"/>
      <c r="G74" s="174"/>
      <c r="H74" s="174"/>
      <c r="I74" s="174"/>
      <c r="J74" s="174"/>
      <c r="K74" s="174"/>
    </row>
    <row r="75" spans="1:13" ht="63" customHeight="1" x14ac:dyDescent="0.2">
      <c r="B75" s="75"/>
      <c r="C75" s="75"/>
      <c r="D75" s="50"/>
      <c r="E75" s="50"/>
      <c r="F75" s="50"/>
      <c r="G75" s="76"/>
      <c r="H75" s="50"/>
      <c r="I75" s="50"/>
      <c r="J75" s="77"/>
      <c r="K75" s="50"/>
      <c r="L75" s="50"/>
      <c r="M75" s="50"/>
    </row>
    <row r="76" spans="1:13" ht="14.25" customHeight="1" x14ac:dyDescent="0.3">
      <c r="B76" s="78" t="s">
        <v>52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1:13" ht="6.75" customHeight="1" x14ac:dyDescent="0.2">
      <c r="B77" s="75"/>
      <c r="C77" s="75"/>
      <c r="D77" s="50"/>
      <c r="E77" s="50"/>
      <c r="F77" s="50"/>
      <c r="G77" s="76"/>
      <c r="H77" s="50"/>
      <c r="I77" s="50"/>
      <c r="J77" s="77"/>
      <c r="K77" s="50"/>
      <c r="L77" s="50"/>
      <c r="M77" s="50"/>
    </row>
    <row r="78" spans="1:13" ht="10.5" customHeight="1" x14ac:dyDescent="0.2">
      <c r="B78" s="75"/>
      <c r="C78" s="75"/>
      <c r="D78" s="50"/>
      <c r="E78" s="50"/>
      <c r="F78" s="50"/>
      <c r="G78" s="76"/>
      <c r="H78" s="50"/>
      <c r="I78" s="50"/>
      <c r="J78" s="77"/>
      <c r="K78" s="50"/>
      <c r="L78" s="50"/>
      <c r="M78" s="50"/>
    </row>
    <row r="79" spans="1:13" ht="10.5" customHeight="1" x14ac:dyDescent="0.2">
      <c r="B79" s="75"/>
      <c r="C79" s="75"/>
      <c r="D79" s="50"/>
      <c r="E79" s="50"/>
      <c r="F79" s="50"/>
      <c r="G79" s="76"/>
      <c r="H79" s="50"/>
      <c r="I79" s="50"/>
      <c r="J79" s="77"/>
      <c r="K79" s="50"/>
      <c r="L79" s="50"/>
      <c r="M79" s="50"/>
    </row>
    <row r="80" spans="1:13" ht="10.5" customHeight="1" x14ac:dyDescent="0.25">
      <c r="B80" s="70"/>
      <c r="C80" s="75"/>
      <c r="D80" s="50"/>
      <c r="E80" s="50"/>
      <c r="F80" s="50"/>
      <c r="G80" s="76"/>
      <c r="H80" s="50"/>
      <c r="I80" s="50"/>
      <c r="J80" s="77"/>
      <c r="K80" s="50"/>
      <c r="L80" s="50"/>
      <c r="M80" s="50"/>
    </row>
    <row r="81" spans="2:13" ht="10.5" customHeight="1" x14ac:dyDescent="0.25">
      <c r="B81" s="80"/>
      <c r="C81" s="75"/>
      <c r="D81" s="50"/>
      <c r="E81" s="50"/>
      <c r="F81" s="50"/>
      <c r="G81" s="76"/>
      <c r="H81" s="50"/>
      <c r="I81" s="50"/>
      <c r="J81" s="77"/>
      <c r="K81" s="50"/>
      <c r="L81" s="50"/>
      <c r="M81" s="50"/>
    </row>
    <row r="82" spans="2:13" ht="6.75" customHeight="1" x14ac:dyDescent="0.2">
      <c r="B82" s="81"/>
      <c r="C82" s="82"/>
      <c r="D82" s="77"/>
      <c r="E82" s="77"/>
      <c r="F82" s="77"/>
      <c r="G82" s="77"/>
      <c r="H82" s="77"/>
      <c r="I82" s="77"/>
      <c r="J82" s="77"/>
      <c r="K82" s="77"/>
      <c r="L82" s="77"/>
    </row>
    <row r="83" spans="2:13" ht="14.25" customHeight="1" x14ac:dyDescent="0.3">
      <c r="B83" s="83"/>
      <c r="C83" s="79"/>
      <c r="D83" s="79"/>
      <c r="E83" s="79"/>
      <c r="F83" s="79"/>
      <c r="G83" s="79"/>
      <c r="H83" s="79"/>
      <c r="I83" s="79"/>
      <c r="J83" s="79"/>
      <c r="K83" s="79"/>
      <c r="L83" s="79"/>
    </row>
    <row r="84" spans="2:13" ht="6.75" customHeight="1" x14ac:dyDescent="0.2">
      <c r="B84" s="81"/>
      <c r="C84" s="82"/>
      <c r="D84" s="77"/>
      <c r="E84" s="77"/>
      <c r="F84" s="77"/>
      <c r="G84" s="77"/>
      <c r="H84" s="77"/>
      <c r="I84" s="77"/>
      <c r="J84" s="77"/>
      <c r="K84" s="77"/>
      <c r="L84" s="77"/>
    </row>
  </sheetData>
  <mergeCells count="2">
    <mergeCell ref="C72:K72"/>
    <mergeCell ref="C74:K74"/>
  </mergeCells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M87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44"/>
    <col min="2" max="2" width="4.5703125" style="160" customWidth="1"/>
    <col min="3" max="3" width="19.42578125" style="44" customWidth="1"/>
    <col min="4" max="11" width="8.28515625" style="153" customWidth="1"/>
    <col min="12" max="12" width="3.85546875" style="153" customWidth="1"/>
    <col min="13" max="16384" width="9.140625" style="44"/>
  </cols>
  <sheetData>
    <row r="1" spans="2:13" ht="9.75" customHeight="1" x14ac:dyDescent="0.2">
      <c r="B1" s="142"/>
      <c r="C1" s="41"/>
      <c r="D1" s="143"/>
      <c r="E1" s="143"/>
      <c r="F1" s="143"/>
      <c r="G1" s="143"/>
      <c r="H1" s="143"/>
      <c r="I1" s="143"/>
      <c r="J1" s="143"/>
      <c r="K1" s="144"/>
      <c r="L1" s="144"/>
    </row>
    <row r="2" spans="2:13" s="3" customFormat="1" ht="7.5" customHeight="1" x14ac:dyDescent="0.2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3" s="2" customFormat="1" ht="0.75" customHeight="1" x14ac:dyDescent="0.2">
      <c r="B3" s="4"/>
      <c r="C3" s="4"/>
      <c r="D3" s="5"/>
      <c r="E3" s="5"/>
      <c r="F3" s="5"/>
      <c r="G3" s="5"/>
      <c r="H3" s="5"/>
      <c r="I3" s="5"/>
      <c r="J3" s="5"/>
      <c r="K3" s="5"/>
      <c r="L3" s="5"/>
    </row>
    <row r="4" spans="2:13" ht="18.75" customHeight="1" x14ac:dyDescent="0.25">
      <c r="B4" s="46" t="s">
        <v>53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50"/>
    </row>
    <row r="5" spans="2:13" s="53" customFormat="1" ht="10.5" customHeight="1" x14ac:dyDescent="0.2">
      <c r="B5" s="145"/>
      <c r="C5" s="51"/>
      <c r="D5" s="146"/>
      <c r="E5" s="146"/>
      <c r="F5" s="146"/>
      <c r="G5" s="146"/>
      <c r="H5" s="146"/>
      <c r="I5" s="146"/>
      <c r="J5" s="146"/>
      <c r="K5" s="146"/>
      <c r="L5" s="146"/>
      <c r="M5" s="51"/>
    </row>
    <row r="6" spans="2:13" s="3" customFormat="1" ht="12" customHeight="1" x14ac:dyDescent="0.2">
      <c r="B6" s="54" t="s">
        <v>54</v>
      </c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2:13" s="2" customFormat="1" ht="0.75" customHeight="1" x14ac:dyDescent="0.2">
      <c r="B7" s="4"/>
      <c r="C7" s="4"/>
      <c r="D7" s="5"/>
      <c r="E7" s="5"/>
      <c r="F7" s="5"/>
      <c r="G7" s="5"/>
      <c r="H7" s="5"/>
      <c r="I7" s="5"/>
      <c r="J7" s="5"/>
      <c r="K7" s="5"/>
      <c r="L7" s="5"/>
    </row>
    <row r="8" spans="2:13" s="58" customFormat="1" ht="18.75" customHeight="1" x14ac:dyDescent="0.2">
      <c r="B8" s="2"/>
      <c r="C8" s="3"/>
      <c r="D8" s="57">
        <v>2011</v>
      </c>
      <c r="E8" s="57">
        <v>2012</v>
      </c>
      <c r="F8" s="57">
        <v>2013</v>
      </c>
      <c r="G8" s="57">
        <v>2014</v>
      </c>
      <c r="H8" s="57">
        <v>2015</v>
      </c>
      <c r="I8" s="57">
        <v>2016</v>
      </c>
      <c r="J8" s="57">
        <v>2017</v>
      </c>
      <c r="K8" s="57" t="s">
        <v>16</v>
      </c>
      <c r="L8" s="147"/>
      <c r="M8" s="3"/>
    </row>
    <row r="9" spans="2:13" s="2" customFormat="1" ht="0.75" customHeight="1" x14ac:dyDescent="0.2">
      <c r="D9" s="5"/>
      <c r="E9" s="5"/>
      <c r="F9" s="5"/>
      <c r="G9" s="5"/>
      <c r="H9" s="5"/>
      <c r="I9" s="5"/>
      <c r="J9" s="5"/>
      <c r="K9" s="5"/>
      <c r="L9" s="6"/>
    </row>
    <row r="10" spans="2:13" ht="19.5" customHeight="1" x14ac:dyDescent="0.2">
      <c r="B10" s="59" t="s">
        <v>55</v>
      </c>
      <c r="C10" s="60"/>
      <c r="D10" s="148"/>
      <c r="E10" s="148"/>
      <c r="F10" s="148"/>
      <c r="G10" s="148"/>
      <c r="H10" s="148"/>
      <c r="I10" s="148"/>
      <c r="J10" s="148"/>
      <c r="K10" s="148"/>
      <c r="L10" s="149"/>
      <c r="M10" s="50"/>
    </row>
    <row r="11" spans="2:13" s="53" customFormat="1" ht="15" customHeight="1" x14ac:dyDescent="0.2">
      <c r="B11" s="139" t="s">
        <v>56</v>
      </c>
      <c r="C11" s="150"/>
      <c r="D11" s="133">
        <v>281524.73746614839</v>
      </c>
      <c r="E11" s="133">
        <v>264517.48890876054</v>
      </c>
      <c r="F11" s="133">
        <v>269434.29396034824</v>
      </c>
      <c r="G11" s="133">
        <v>270429.62701885664</v>
      </c>
      <c r="H11" s="133">
        <v>235335.70512627161</v>
      </c>
      <c r="I11" s="133">
        <v>237325.51965211445</v>
      </c>
      <c r="J11" s="133">
        <v>250861.85764488808</v>
      </c>
      <c r="K11" s="133">
        <v>281665.37119297014</v>
      </c>
      <c r="L11" s="151"/>
      <c r="M11" s="51"/>
    </row>
    <row r="12" spans="2:13" s="53" customFormat="1" ht="10.5" customHeight="1" x14ac:dyDescent="0.2">
      <c r="B12" s="87"/>
      <c r="C12" s="37" t="s">
        <v>57</v>
      </c>
      <c r="D12" s="64">
        <v>197.01634118346715</v>
      </c>
      <c r="E12" s="64">
        <v>183.21253466259935</v>
      </c>
      <c r="F12" s="64">
        <v>180.01418834436612</v>
      </c>
      <c r="G12" s="64">
        <v>178.12052950030446</v>
      </c>
      <c r="H12" s="64">
        <v>132.35178698643915</v>
      </c>
      <c r="I12" s="64">
        <v>130.90260127907143</v>
      </c>
      <c r="J12" s="64">
        <v>144.40560147103645</v>
      </c>
      <c r="K12" s="64">
        <v>181.07932928025105</v>
      </c>
      <c r="L12" s="152"/>
      <c r="M12" s="51"/>
    </row>
    <row r="13" spans="2:13" s="53" customFormat="1" ht="10.5" customHeight="1" x14ac:dyDescent="0.2">
      <c r="B13" s="87"/>
      <c r="C13" s="36" t="s">
        <v>58</v>
      </c>
      <c r="D13" s="65">
        <v>5499.5954681309513</v>
      </c>
      <c r="E13" s="65">
        <v>5169.3832712321728</v>
      </c>
      <c r="F13" s="65">
        <v>5263.7544566295055</v>
      </c>
      <c r="G13" s="66">
        <v>5191.8040904668496</v>
      </c>
      <c r="H13" s="66">
        <v>4202.3241685211888</v>
      </c>
      <c r="I13" s="66">
        <v>4315.085055576068</v>
      </c>
      <c r="J13" s="66">
        <v>4503.6245729307357</v>
      </c>
      <c r="K13" s="66">
        <v>5029.1301662897176</v>
      </c>
      <c r="L13" s="152"/>
      <c r="M13" s="51"/>
    </row>
    <row r="14" spans="2:13" s="53" customFormat="1" ht="10.5" customHeight="1" x14ac:dyDescent="0.2">
      <c r="B14" s="87"/>
      <c r="C14" s="37" t="s">
        <v>59</v>
      </c>
      <c r="D14" s="64">
        <v>757.90052470671867</v>
      </c>
      <c r="E14" s="64">
        <v>722.19766733427502</v>
      </c>
      <c r="F14" s="64">
        <v>811.36355087518029</v>
      </c>
      <c r="G14" s="64">
        <v>747.23646248273235</v>
      </c>
      <c r="H14" s="64">
        <v>632.72176659487639</v>
      </c>
      <c r="I14" s="64">
        <v>670.66381099691137</v>
      </c>
      <c r="J14" s="64">
        <v>722.99196239014827</v>
      </c>
      <c r="K14" s="64">
        <v>936.92207510310402</v>
      </c>
      <c r="L14" s="152"/>
      <c r="M14" s="51"/>
    </row>
    <row r="15" spans="2:13" s="53" customFormat="1" ht="10.5" customHeight="1" x14ac:dyDescent="0.2">
      <c r="B15" s="87"/>
      <c r="C15" s="36" t="s">
        <v>60</v>
      </c>
      <c r="D15" s="65">
        <v>996.00168749999989</v>
      </c>
      <c r="E15" s="65">
        <v>864.74342871794886</v>
      </c>
      <c r="F15" s="65">
        <v>849.79540470043696</v>
      </c>
      <c r="G15" s="66">
        <v>1063.5180905588929</v>
      </c>
      <c r="H15" s="66">
        <v>883.22763607838169</v>
      </c>
      <c r="I15" s="66">
        <v>836.85504485668594</v>
      </c>
      <c r="J15" s="66">
        <v>924.01091710522201</v>
      </c>
      <c r="K15" s="66">
        <v>1057.0745655069829</v>
      </c>
      <c r="L15" s="152"/>
      <c r="M15" s="51"/>
    </row>
    <row r="16" spans="2:13" s="53" customFormat="1" ht="10.5" customHeight="1" x14ac:dyDescent="0.2">
      <c r="B16" s="87"/>
      <c r="C16" s="37" t="s">
        <v>61</v>
      </c>
      <c r="D16" s="64">
        <v>2437.344202079566</v>
      </c>
      <c r="E16" s="64">
        <v>2185.1195219123506</v>
      </c>
      <c r="F16" s="64">
        <v>2147.8786856804682</v>
      </c>
      <c r="G16" s="64">
        <v>1975.3112175049982</v>
      </c>
      <c r="H16" s="64">
        <v>1921.3965774683675</v>
      </c>
      <c r="I16" s="64">
        <v>1865.7353764299496</v>
      </c>
      <c r="J16" s="64">
        <v>2255.0206513282701</v>
      </c>
      <c r="K16" s="64">
        <v>2754.4598171269322</v>
      </c>
      <c r="L16" s="152"/>
      <c r="M16" s="51"/>
    </row>
    <row r="17" spans="2:13" s="53" customFormat="1" ht="10.5" customHeight="1" x14ac:dyDescent="0.2">
      <c r="B17" s="87"/>
      <c r="C17" s="36" t="s">
        <v>62</v>
      </c>
      <c r="D17" s="65">
        <v>4518.3982364444037</v>
      </c>
      <c r="E17" s="65">
        <v>4422.9453923808705</v>
      </c>
      <c r="F17" s="65">
        <v>4216.5935887246542</v>
      </c>
      <c r="G17" s="66">
        <v>4056.8783561262403</v>
      </c>
      <c r="H17" s="66">
        <v>3363.9884028386973</v>
      </c>
      <c r="I17" s="66">
        <v>3593.4065082692423</v>
      </c>
      <c r="J17" s="66">
        <v>3780.324509245846</v>
      </c>
      <c r="K17" s="66">
        <v>4279.3234332751299</v>
      </c>
      <c r="L17" s="152"/>
      <c r="M17" s="51"/>
    </row>
    <row r="18" spans="2:13" s="53" customFormat="1" ht="10.5" customHeight="1" x14ac:dyDescent="0.2">
      <c r="B18" s="87"/>
      <c r="C18" s="37" t="s">
        <v>63</v>
      </c>
      <c r="D18" s="64">
        <v>389.16521860012512</v>
      </c>
      <c r="E18" s="64">
        <v>436.69150713092637</v>
      </c>
      <c r="F18" s="64">
        <v>479.79897040315137</v>
      </c>
      <c r="G18" s="64">
        <v>512.71094725819989</v>
      </c>
      <c r="H18" s="64">
        <v>463.19286755579043</v>
      </c>
      <c r="I18" s="64">
        <v>497.23289073860315</v>
      </c>
      <c r="J18" s="64">
        <v>540.04915791655731</v>
      </c>
      <c r="K18" s="64">
        <v>627.17648722027707</v>
      </c>
      <c r="L18" s="152"/>
      <c r="M18" s="51"/>
    </row>
    <row r="19" spans="2:13" s="53" customFormat="1" ht="10.5" customHeight="1" x14ac:dyDescent="0.2">
      <c r="B19" s="87"/>
      <c r="C19" s="36" t="s">
        <v>3</v>
      </c>
      <c r="D19" s="65">
        <v>53441.418583736478</v>
      </c>
      <c r="E19" s="65">
        <v>50244.679161055108</v>
      </c>
      <c r="F19" s="65">
        <v>52315.865734038409</v>
      </c>
      <c r="G19" s="66">
        <v>51939.762327032622</v>
      </c>
      <c r="H19" s="66">
        <v>43474.176017356709</v>
      </c>
      <c r="I19" s="66">
        <v>44191.178821309804</v>
      </c>
      <c r="J19" s="66">
        <v>46035.788507882746</v>
      </c>
      <c r="K19" s="66">
        <v>51199.72563352211</v>
      </c>
      <c r="L19" s="152"/>
      <c r="M19" s="51"/>
    </row>
    <row r="20" spans="2:13" s="53" customFormat="1" ht="10.5" customHeight="1" x14ac:dyDescent="0.2">
      <c r="B20" s="87"/>
      <c r="C20" s="37" t="s">
        <v>64</v>
      </c>
      <c r="D20" s="64">
        <v>48140.26551748105</v>
      </c>
      <c r="E20" s="64">
        <v>46470.255685468321</v>
      </c>
      <c r="F20" s="64">
        <v>45931.037512844385</v>
      </c>
      <c r="G20" s="64">
        <v>46102.429875909314</v>
      </c>
      <c r="H20" s="64">
        <v>39813.337055395918</v>
      </c>
      <c r="I20" s="64">
        <v>41589.531706576061</v>
      </c>
      <c r="J20" s="64">
        <v>45579.820290902331</v>
      </c>
      <c r="K20" s="64">
        <v>50199.135253391403</v>
      </c>
      <c r="L20" s="152"/>
      <c r="M20" s="51"/>
    </row>
    <row r="21" spans="2:13" s="53" customFormat="1" ht="10.5" customHeight="1" x14ac:dyDescent="0.2">
      <c r="B21" s="87"/>
      <c r="C21" s="36" t="s">
        <v>65</v>
      </c>
      <c r="D21" s="65">
        <v>6858.3344713560855</v>
      </c>
      <c r="E21" s="65">
        <v>5632.7251460233856</v>
      </c>
      <c r="F21" s="65">
        <v>5309.4868614519755</v>
      </c>
      <c r="G21" s="66">
        <v>5225.5096156131922</v>
      </c>
      <c r="H21" s="66">
        <v>4517.3410050578186</v>
      </c>
      <c r="I21" s="66">
        <v>4634.7955631985969</v>
      </c>
      <c r="J21" s="66">
        <v>4748.0146998825267</v>
      </c>
      <c r="K21" s="66">
        <v>4924.2478303378266</v>
      </c>
      <c r="L21" s="152"/>
      <c r="M21" s="51"/>
    </row>
    <row r="22" spans="2:13" s="53" customFormat="1" ht="10.5" customHeight="1" x14ac:dyDescent="0.2">
      <c r="B22" s="87"/>
      <c r="C22" s="37" t="s">
        <v>66</v>
      </c>
      <c r="D22" s="64">
        <v>1472.0676630772675</v>
      </c>
      <c r="E22" s="64">
        <v>1322.2727393882856</v>
      </c>
      <c r="F22" s="64">
        <v>1280.0516462147123</v>
      </c>
      <c r="G22" s="64">
        <v>1209.8018902128799</v>
      </c>
      <c r="H22" s="64">
        <v>1132.4772949799972</v>
      </c>
      <c r="I22" s="64">
        <v>1288.6970103129415</v>
      </c>
      <c r="J22" s="64">
        <v>1467.7271201263229</v>
      </c>
      <c r="K22" s="64">
        <v>1820.4709361705682</v>
      </c>
      <c r="L22" s="152"/>
      <c r="M22" s="51"/>
    </row>
    <row r="23" spans="2:13" s="53" customFormat="1" ht="10.5" customHeight="1" x14ac:dyDescent="0.2">
      <c r="B23" s="87"/>
      <c r="C23" s="36" t="s">
        <v>67</v>
      </c>
      <c r="D23" s="65">
        <v>30222.963404396232</v>
      </c>
      <c r="E23" s="65">
        <v>26468.093086201552</v>
      </c>
      <c r="F23" s="65">
        <v>26657.83340880978</v>
      </c>
      <c r="G23" s="66">
        <v>24448.384684767159</v>
      </c>
      <c r="H23" s="66">
        <v>19566.399571497699</v>
      </c>
      <c r="I23" s="66">
        <v>22372.948963406252</v>
      </c>
      <c r="J23" s="66">
        <v>23851.793401671035</v>
      </c>
      <c r="K23" s="66">
        <v>25370.607469457827</v>
      </c>
      <c r="L23" s="152"/>
      <c r="M23" s="51"/>
    </row>
    <row r="24" spans="2:13" s="53" customFormat="1" ht="10.5" customHeight="1" x14ac:dyDescent="0.2">
      <c r="B24" s="87"/>
      <c r="C24" s="37" t="s">
        <v>68</v>
      </c>
      <c r="D24" s="64">
        <v>286.29521911586397</v>
      </c>
      <c r="E24" s="64">
        <v>248.04734326951461</v>
      </c>
      <c r="F24" s="64">
        <v>281.24731810406962</v>
      </c>
      <c r="G24" s="64">
        <v>293.27449343873423</v>
      </c>
      <c r="H24" s="64">
        <v>281.41349533988131</v>
      </c>
      <c r="I24" s="64">
        <v>402.82394869505174</v>
      </c>
      <c r="J24" s="64">
        <v>529.88547050252862</v>
      </c>
      <c r="K24" s="64">
        <v>710.89072444413648</v>
      </c>
      <c r="L24" s="152"/>
      <c r="M24" s="51"/>
    </row>
    <row r="25" spans="2:13" s="53" customFormat="1" ht="10.5" customHeight="1" x14ac:dyDescent="0.2">
      <c r="B25" s="87"/>
      <c r="C25" s="36" t="s">
        <v>69</v>
      </c>
      <c r="D25" s="65">
        <v>344.23453930354816</v>
      </c>
      <c r="E25" s="65">
        <v>323.81773111878425</v>
      </c>
      <c r="F25" s="65">
        <v>354.93064886068441</v>
      </c>
      <c r="G25" s="66">
        <v>426.93867573513518</v>
      </c>
      <c r="H25" s="66">
        <v>471.25356490278978</v>
      </c>
      <c r="I25" s="66">
        <v>635.60804468159142</v>
      </c>
      <c r="J25" s="66">
        <v>815.67286853989992</v>
      </c>
      <c r="K25" s="66">
        <v>1071.396356957363</v>
      </c>
      <c r="L25" s="152"/>
      <c r="M25" s="51"/>
    </row>
    <row r="26" spans="2:13" s="53" customFormat="1" ht="10.5" customHeight="1" x14ac:dyDescent="0.2">
      <c r="B26" s="87"/>
      <c r="C26" s="37" t="s">
        <v>4</v>
      </c>
      <c r="D26" s="64">
        <v>231.52846319594073</v>
      </c>
      <c r="E26" s="64">
        <v>214.41527945522293</v>
      </c>
      <c r="F26" s="64">
        <v>233.64534913906772</v>
      </c>
      <c r="G26" s="64">
        <v>252.54407406682216</v>
      </c>
      <c r="H26" s="64">
        <v>249.40528049176973</v>
      </c>
      <c r="I26" s="64">
        <v>235.93697132427374</v>
      </c>
      <c r="J26" s="64">
        <v>324.97322605896426</v>
      </c>
      <c r="K26" s="64">
        <v>378.47228686533714</v>
      </c>
      <c r="L26" s="152"/>
      <c r="M26" s="51"/>
    </row>
    <row r="27" spans="2:13" s="53" customFormat="1" ht="10.5" customHeight="1" x14ac:dyDescent="0.2">
      <c r="B27" s="87"/>
      <c r="C27" s="36" t="s">
        <v>70</v>
      </c>
      <c r="D27" s="65">
        <v>79.62745422951275</v>
      </c>
      <c r="E27" s="65">
        <v>67.749629384556087</v>
      </c>
      <c r="F27" s="65">
        <v>65.425914956172562</v>
      </c>
      <c r="G27" s="66">
        <v>69.021027332079214</v>
      </c>
      <c r="H27" s="66">
        <v>56.912174495101013</v>
      </c>
      <c r="I27" s="66">
        <v>62.24363097214718</v>
      </c>
      <c r="J27" s="66">
        <v>66.021687754809122</v>
      </c>
      <c r="K27" s="66">
        <v>85.364951349090205</v>
      </c>
      <c r="L27" s="152"/>
      <c r="M27" s="51"/>
    </row>
    <row r="28" spans="2:13" s="53" customFormat="1" ht="10.5" customHeight="1" x14ac:dyDescent="0.2">
      <c r="B28" s="87"/>
      <c r="C28" s="37" t="s">
        <v>71</v>
      </c>
      <c r="D28" s="64">
        <v>11338.583443386389</v>
      </c>
      <c r="E28" s="64">
        <v>10364.576641397918</v>
      </c>
      <c r="F28" s="64">
        <v>10226.373369184887</v>
      </c>
      <c r="G28" s="64">
        <v>10332.272017878289</v>
      </c>
      <c r="H28" s="64">
        <v>8668.2918181980076</v>
      </c>
      <c r="I28" s="64">
        <v>9107.9746189377383</v>
      </c>
      <c r="J28" s="64">
        <v>9788.4417888833559</v>
      </c>
      <c r="K28" s="64">
        <v>12816.574743133784</v>
      </c>
      <c r="L28" s="152"/>
      <c r="M28" s="51"/>
    </row>
    <row r="29" spans="2:13" s="53" customFormat="1" ht="10.5" customHeight="1" x14ac:dyDescent="0.2">
      <c r="B29" s="87"/>
      <c r="C29" s="36" t="s">
        <v>72</v>
      </c>
      <c r="D29" s="65">
        <v>7231.8028073535133</v>
      </c>
      <c r="E29" s="65">
        <v>7143.3720224139015</v>
      </c>
      <c r="F29" s="65">
        <v>7407.3392509050755</v>
      </c>
      <c r="G29" s="66">
        <v>7336.7544849151845</v>
      </c>
      <c r="H29" s="66">
        <v>5815.7972211575143</v>
      </c>
      <c r="I29" s="66">
        <v>6063.9600766428111</v>
      </c>
      <c r="J29" s="66">
        <v>6462.9981143091745</v>
      </c>
      <c r="K29" s="66">
        <v>7221.605677690738</v>
      </c>
      <c r="L29" s="152"/>
      <c r="M29" s="51"/>
    </row>
    <row r="30" spans="2:13" s="53" customFormat="1" ht="10.5" customHeight="1" x14ac:dyDescent="0.2">
      <c r="B30" s="87"/>
      <c r="C30" s="37" t="s">
        <v>73</v>
      </c>
      <c r="D30" s="64">
        <v>8947.2552023944572</v>
      </c>
      <c r="E30" s="64">
        <v>9573.7959095281476</v>
      </c>
      <c r="F30" s="64">
        <v>9006.6478877908758</v>
      </c>
      <c r="G30" s="64">
        <v>10104.172472288357</v>
      </c>
      <c r="H30" s="64">
        <v>10595.640029051598</v>
      </c>
      <c r="I30" s="64">
        <v>9404.9717258112978</v>
      </c>
      <c r="J30" s="64">
        <v>9937.7977890068869</v>
      </c>
      <c r="K30" s="64">
        <v>12156.359319530044</v>
      </c>
      <c r="L30" s="152"/>
      <c r="M30" s="51"/>
    </row>
    <row r="31" spans="2:13" s="53" customFormat="1" ht="10.5" customHeight="1" x14ac:dyDescent="0.2">
      <c r="B31" s="87"/>
      <c r="C31" s="36" t="s">
        <v>5</v>
      </c>
      <c r="D31" s="65">
        <v>3651.8730772780987</v>
      </c>
      <c r="E31" s="65">
        <v>3040.3170525504311</v>
      </c>
      <c r="F31" s="65">
        <v>3261.6501457339355</v>
      </c>
      <c r="G31" s="66">
        <v>3002.5855839265378</v>
      </c>
      <c r="H31" s="66">
        <v>2643.8303132381002</v>
      </c>
      <c r="I31" s="66">
        <v>2614.7138026806815</v>
      </c>
      <c r="J31" s="66">
        <v>2702.0777342799383</v>
      </c>
      <c r="K31" s="66">
        <v>3267.3584722266369</v>
      </c>
      <c r="L31" s="152"/>
      <c r="M31" s="51"/>
    </row>
    <row r="32" spans="2:13" s="53" customFormat="1" ht="10.5" customHeight="1" x14ac:dyDescent="0.2">
      <c r="B32" s="87"/>
      <c r="C32" s="37" t="s">
        <v>74</v>
      </c>
      <c r="D32" s="64">
        <v>2379.5647753361759</v>
      </c>
      <c r="E32" s="64">
        <v>2099.6897345991924</v>
      </c>
      <c r="F32" s="64">
        <v>2452.0326430449454</v>
      </c>
      <c r="G32" s="64">
        <v>2691.470287458852</v>
      </c>
      <c r="H32" s="64">
        <v>2580.6031462802671</v>
      </c>
      <c r="I32" s="64">
        <v>2645.4390250912566</v>
      </c>
      <c r="J32" s="64">
        <v>3643.3415171324605</v>
      </c>
      <c r="K32" s="64">
        <v>4678.0658058659346</v>
      </c>
      <c r="L32" s="152"/>
      <c r="M32" s="51"/>
    </row>
    <row r="33" spans="2:13" s="53" customFormat="1" ht="10.5" customHeight="1" x14ac:dyDescent="0.2">
      <c r="B33" s="87"/>
      <c r="C33" s="36" t="s">
        <v>75</v>
      </c>
      <c r="D33" s="65">
        <v>1065.4410769583651</v>
      </c>
      <c r="E33" s="65">
        <v>1020.2370633431839</v>
      </c>
      <c r="F33" s="65">
        <v>968.29031232322802</v>
      </c>
      <c r="G33" s="66">
        <v>997.12222004259957</v>
      </c>
      <c r="H33" s="66">
        <v>986.47369697398938</v>
      </c>
      <c r="I33" s="66">
        <v>1003.406770527406</v>
      </c>
      <c r="J33" s="66">
        <v>1053.2700009833054</v>
      </c>
      <c r="K33" s="66">
        <v>1315.567731880813</v>
      </c>
      <c r="L33" s="152"/>
      <c r="M33" s="51"/>
    </row>
    <row r="34" spans="2:13" s="53" customFormat="1" ht="10.5" customHeight="1" x14ac:dyDescent="0.2">
      <c r="B34" s="87"/>
      <c r="C34" s="37" t="s">
        <v>76</v>
      </c>
      <c r="D34" s="64">
        <v>665.68070480294716</v>
      </c>
      <c r="E34" s="64">
        <v>543.45269561865609</v>
      </c>
      <c r="F34" s="64">
        <v>506.74341896406793</v>
      </c>
      <c r="G34" s="64">
        <v>486.19428398835117</v>
      </c>
      <c r="H34" s="64">
        <v>400.78993873935696</v>
      </c>
      <c r="I34" s="64">
        <v>449.28096129059139</v>
      </c>
      <c r="J34" s="64">
        <v>475.8604047404404</v>
      </c>
      <c r="K34" s="64">
        <v>557.9794423516895</v>
      </c>
      <c r="L34" s="152"/>
      <c r="M34" s="51"/>
    </row>
    <row r="35" spans="2:13" s="53" customFormat="1" ht="10.5" customHeight="1" x14ac:dyDescent="0.2">
      <c r="B35" s="87"/>
      <c r="C35" s="36" t="s">
        <v>77</v>
      </c>
      <c r="D35" s="65">
        <v>13983.971641064853</v>
      </c>
      <c r="E35" s="65">
        <v>13912.039059488632</v>
      </c>
      <c r="F35" s="65">
        <v>12606.670978520206</v>
      </c>
      <c r="G35" s="66">
        <v>12614.252725592061</v>
      </c>
      <c r="H35" s="66">
        <v>11090.45706349713</v>
      </c>
      <c r="I35" s="66">
        <v>9970.906794779954</v>
      </c>
      <c r="J35" s="66">
        <v>11863.974077140332</v>
      </c>
      <c r="K35" s="66">
        <v>13505.656927397282</v>
      </c>
      <c r="L35" s="152"/>
      <c r="M35" s="51"/>
    </row>
    <row r="36" spans="2:13" s="53" customFormat="1" ht="10.5" customHeight="1" x14ac:dyDescent="0.2">
      <c r="B36" s="87"/>
      <c r="C36" s="37" t="s">
        <v>78</v>
      </c>
      <c r="D36" s="64">
        <v>13615.896119402983</v>
      </c>
      <c r="E36" s="64">
        <v>13895.397800111359</v>
      </c>
      <c r="F36" s="64">
        <v>14427.176264212285</v>
      </c>
      <c r="G36" s="64">
        <v>13583.012949092179</v>
      </c>
      <c r="H36" s="64">
        <v>11956.601505588691</v>
      </c>
      <c r="I36" s="64">
        <v>12649.409111391942</v>
      </c>
      <c r="J36" s="64">
        <v>12971.828255695482</v>
      </c>
      <c r="K36" s="64">
        <v>13898.390835519887</v>
      </c>
      <c r="L36" s="152"/>
      <c r="M36" s="51"/>
    </row>
    <row r="37" spans="2:13" s="53" customFormat="1" ht="10.5" customHeight="1" x14ac:dyDescent="0.2">
      <c r="B37" s="87"/>
      <c r="C37" s="36" t="s">
        <v>79</v>
      </c>
      <c r="D37" s="65">
        <v>62852.139077862914</v>
      </c>
      <c r="E37" s="65">
        <v>58016.011434357722</v>
      </c>
      <c r="F37" s="65">
        <v>62258.072364847831</v>
      </c>
      <c r="G37" s="66">
        <v>65657.564663000187</v>
      </c>
      <c r="H37" s="66">
        <v>59492.213902480587</v>
      </c>
      <c r="I37" s="66">
        <v>56154.054447309609</v>
      </c>
      <c r="J37" s="66">
        <v>55672.143317007758</v>
      </c>
      <c r="K37" s="66">
        <v>61622.334921075257</v>
      </c>
      <c r="L37" s="152"/>
      <c r="M37" s="51"/>
    </row>
    <row r="38" spans="2:13" s="53" customFormat="1" ht="15" customHeight="1" x14ac:dyDescent="0.2">
      <c r="B38" s="139" t="s">
        <v>80</v>
      </c>
      <c r="C38" s="150"/>
      <c r="D38" s="133">
        <v>762783.64881783724</v>
      </c>
      <c r="E38" s="133">
        <v>732941.18547938345</v>
      </c>
      <c r="F38" s="133">
        <v>699077.43785995292</v>
      </c>
      <c r="G38" s="133">
        <v>672092.14069386385</v>
      </c>
      <c r="H38" s="133">
        <v>659937.82067953655</v>
      </c>
      <c r="I38" s="133">
        <v>673770.10898755246</v>
      </c>
      <c r="J38" s="133">
        <v>666212.84132964257</v>
      </c>
      <c r="K38" s="133">
        <v>705842.86118617794</v>
      </c>
      <c r="L38" s="151"/>
      <c r="M38" s="51"/>
    </row>
    <row r="39" spans="2:13" s="53" customFormat="1" ht="10.5" customHeight="1" x14ac:dyDescent="0.2">
      <c r="B39" s="138"/>
      <c r="C39" s="37" t="s">
        <v>2</v>
      </c>
      <c r="D39" s="64">
        <v>22039.648817837286</v>
      </c>
      <c r="E39" s="64">
        <v>19994.185479383508</v>
      </c>
      <c r="F39" s="64">
        <v>18221.43785995297</v>
      </c>
      <c r="G39" s="64">
        <v>18150.140693863908</v>
      </c>
      <c r="H39" s="64">
        <v>18684.820679536551</v>
      </c>
      <c r="I39" s="64">
        <v>17711.108987552459</v>
      </c>
      <c r="J39" s="64">
        <v>23276.841329642513</v>
      </c>
      <c r="K39" s="64">
        <v>21482.861186177946</v>
      </c>
      <c r="L39" s="152"/>
      <c r="M39" s="51"/>
    </row>
    <row r="40" spans="2:13" s="53" customFormat="1" ht="10.5" customHeight="1" x14ac:dyDescent="0.2">
      <c r="B40" s="138"/>
      <c r="C40" s="36" t="s">
        <v>81</v>
      </c>
      <c r="D40" s="65">
        <v>740744</v>
      </c>
      <c r="E40" s="65">
        <v>712947</v>
      </c>
      <c r="F40" s="65">
        <v>680856</v>
      </c>
      <c r="G40" s="66">
        <v>653942</v>
      </c>
      <c r="H40" s="66">
        <v>641253</v>
      </c>
      <c r="I40" s="66">
        <v>656059</v>
      </c>
      <c r="J40" s="66">
        <v>642936</v>
      </c>
      <c r="K40" s="66">
        <v>684360</v>
      </c>
      <c r="L40" s="152"/>
      <c r="M40" s="51"/>
    </row>
    <row r="41" spans="2:13" s="53" customFormat="1" ht="15" customHeight="1" x14ac:dyDescent="0.2">
      <c r="B41" s="139" t="s">
        <v>82</v>
      </c>
      <c r="C41" s="150"/>
      <c r="D41" s="133">
        <v>1044308.3862839857</v>
      </c>
      <c r="E41" s="133">
        <v>997458.67438814393</v>
      </c>
      <c r="F41" s="133">
        <v>968511.73182030115</v>
      </c>
      <c r="G41" s="133">
        <v>942521.76771272079</v>
      </c>
      <c r="H41" s="133">
        <v>895273.52580580825</v>
      </c>
      <c r="I41" s="133">
        <v>911095.62863966683</v>
      </c>
      <c r="J41" s="133">
        <v>917074.69897453068</v>
      </c>
      <c r="K41" s="133">
        <v>987508.23237914802</v>
      </c>
      <c r="L41" s="151"/>
      <c r="M41" s="51"/>
    </row>
    <row r="42" spans="2:13" ht="17.25" customHeight="1" x14ac:dyDescent="0.2">
      <c r="B42" s="59" t="s">
        <v>83</v>
      </c>
      <c r="C42" s="60"/>
      <c r="L42" s="154"/>
      <c r="M42" s="50"/>
    </row>
    <row r="43" spans="2:13" s="53" customFormat="1" ht="15" customHeight="1" x14ac:dyDescent="0.2">
      <c r="B43" s="139" t="s">
        <v>56</v>
      </c>
      <c r="C43" s="150"/>
      <c r="D43" s="155">
        <v>265660.97541071603</v>
      </c>
      <c r="E43" s="155">
        <v>260551.17193024067</v>
      </c>
      <c r="F43" s="155">
        <v>257464.65192667145</v>
      </c>
      <c r="G43" s="155">
        <v>254164.21235267207</v>
      </c>
      <c r="H43" s="155">
        <v>255450.76530944242</v>
      </c>
      <c r="I43" s="155">
        <v>263685.5913851895</v>
      </c>
      <c r="J43" s="155">
        <v>275405.42081762914</v>
      </c>
      <c r="K43" s="155">
        <v>289696.68384786171</v>
      </c>
      <c r="L43" s="151"/>
      <c r="M43" s="51"/>
    </row>
    <row r="44" spans="2:13" s="53" customFormat="1" ht="10.5" customHeight="1" x14ac:dyDescent="0.2">
      <c r="B44" s="87"/>
      <c r="C44" s="37" t="s">
        <v>57</v>
      </c>
      <c r="D44" s="156">
        <v>186.90866602940713</v>
      </c>
      <c r="E44" s="156">
        <v>184.44896776229746</v>
      </c>
      <c r="F44" s="156">
        <v>176.5122318528712</v>
      </c>
      <c r="G44" s="156">
        <v>171.68141746154006</v>
      </c>
      <c r="H44" s="156">
        <v>151.48350715808746</v>
      </c>
      <c r="I44" s="156">
        <v>148.37427258477666</v>
      </c>
      <c r="J44" s="156">
        <v>154.90399694913197</v>
      </c>
      <c r="K44" s="156">
        <v>169.09276254968421</v>
      </c>
      <c r="L44" s="157"/>
      <c r="M44" s="51"/>
    </row>
    <row r="45" spans="2:13" s="53" customFormat="1" ht="10.5" customHeight="1" x14ac:dyDescent="0.2">
      <c r="B45" s="87"/>
      <c r="C45" s="36" t="s">
        <v>58</v>
      </c>
      <c r="D45" s="158">
        <v>5136.7486132011036</v>
      </c>
      <c r="E45" s="158">
        <v>5122.8141197929481</v>
      </c>
      <c r="F45" s="158">
        <v>4995.5984320508787</v>
      </c>
      <c r="G45" s="159">
        <v>4896.2253876114046</v>
      </c>
      <c r="H45" s="159">
        <v>4694.1201397245259</v>
      </c>
      <c r="I45" s="159">
        <v>4747.0570915655171</v>
      </c>
      <c r="J45" s="159">
        <v>4783.5144986310179</v>
      </c>
      <c r="K45" s="159">
        <v>4944.3443023732316</v>
      </c>
      <c r="L45" s="157"/>
      <c r="M45" s="51"/>
    </row>
    <row r="46" spans="2:13" s="53" customFormat="1" ht="10.5" customHeight="1" x14ac:dyDescent="0.2">
      <c r="B46" s="87"/>
      <c r="C46" s="37" t="s">
        <v>59</v>
      </c>
      <c r="D46" s="156">
        <v>680.82581769684327</v>
      </c>
      <c r="E46" s="156">
        <v>691.32278122033881</v>
      </c>
      <c r="F46" s="156">
        <v>757.23402055919303</v>
      </c>
      <c r="G46" s="156">
        <v>694.46520924330116</v>
      </c>
      <c r="H46" s="156">
        <v>688.61129262833117</v>
      </c>
      <c r="I46" s="156">
        <v>715.34364103684118</v>
      </c>
      <c r="J46" s="156">
        <v>732.03804549340646</v>
      </c>
      <c r="K46" s="156">
        <v>872.53969922716556</v>
      </c>
      <c r="L46" s="157"/>
      <c r="M46" s="51"/>
    </row>
    <row r="47" spans="2:13" s="53" customFormat="1" ht="10.5" customHeight="1" x14ac:dyDescent="0.2">
      <c r="B47" s="87"/>
      <c r="C47" s="36" t="s">
        <v>60</v>
      </c>
      <c r="D47" s="158">
        <v>952.32962889426119</v>
      </c>
      <c r="E47" s="158">
        <v>891.32620575002659</v>
      </c>
      <c r="F47" s="158">
        <v>847.53015843999572</v>
      </c>
      <c r="G47" s="159">
        <v>1068.4889965118487</v>
      </c>
      <c r="H47" s="159">
        <v>1058.4593246268537</v>
      </c>
      <c r="I47" s="159">
        <v>996.01935237741191</v>
      </c>
      <c r="J47" s="159">
        <v>1058.5209214377867</v>
      </c>
      <c r="K47" s="159">
        <v>1109.2292185099043</v>
      </c>
      <c r="L47" s="157"/>
      <c r="M47" s="51"/>
    </row>
    <row r="48" spans="2:13" s="53" customFormat="1" ht="10.5" customHeight="1" x14ac:dyDescent="0.2">
      <c r="B48" s="87"/>
      <c r="C48" s="37" t="s">
        <v>61</v>
      </c>
      <c r="D48" s="156">
        <v>2257.864733612043</v>
      </c>
      <c r="E48" s="156">
        <v>2207.2529833181488</v>
      </c>
      <c r="F48" s="156">
        <v>2138.21771092467</v>
      </c>
      <c r="G48" s="156">
        <v>2035.252384871548</v>
      </c>
      <c r="H48" s="156">
        <v>2318.9693983559564</v>
      </c>
      <c r="I48" s="156">
        <v>2209.3025024993635</v>
      </c>
      <c r="J48" s="156">
        <v>2517.3680268585076</v>
      </c>
      <c r="K48" s="156">
        <v>2757.7970757092835</v>
      </c>
      <c r="L48" s="157"/>
      <c r="M48" s="51"/>
    </row>
    <row r="49" spans="2:13" s="53" customFormat="1" ht="10.5" customHeight="1" x14ac:dyDescent="0.2">
      <c r="B49" s="87"/>
      <c r="C49" s="36" t="s">
        <v>62</v>
      </c>
      <c r="D49" s="158">
        <v>4286.1544309033779</v>
      </c>
      <c r="E49" s="158">
        <v>4421.1510765593275</v>
      </c>
      <c r="F49" s="158">
        <v>4051.0528369413705</v>
      </c>
      <c r="G49" s="159">
        <v>3855.1494187309495</v>
      </c>
      <c r="H49" s="159">
        <v>3815.516955053371</v>
      </c>
      <c r="I49" s="159">
        <v>4048.9234034366714</v>
      </c>
      <c r="J49" s="159">
        <v>4119.8292581035466</v>
      </c>
      <c r="K49" s="159">
        <v>4393.8111129127756</v>
      </c>
      <c r="L49" s="157"/>
      <c r="M49" s="51"/>
    </row>
    <row r="50" spans="2:13" s="53" customFormat="1" ht="10.5" customHeight="1" x14ac:dyDescent="0.2">
      <c r="B50" s="87"/>
      <c r="C50" s="37" t="s">
        <v>63</v>
      </c>
      <c r="D50" s="156">
        <v>352.02266098287731</v>
      </c>
      <c r="E50" s="156">
        <v>414.35645667248747</v>
      </c>
      <c r="F50" s="156">
        <v>425.63805699643035</v>
      </c>
      <c r="G50" s="156">
        <v>441.61132092628264</v>
      </c>
      <c r="H50" s="156">
        <v>473.04619018362393</v>
      </c>
      <c r="I50" s="156">
        <v>501.93211362670183</v>
      </c>
      <c r="J50" s="156">
        <v>514.71241348179296</v>
      </c>
      <c r="K50" s="156">
        <v>542.53048387027764</v>
      </c>
      <c r="L50" s="157"/>
      <c r="M50" s="51"/>
    </row>
    <row r="51" spans="2:13" s="53" customFormat="1" ht="10.5" customHeight="1" x14ac:dyDescent="0.2">
      <c r="B51" s="87"/>
      <c r="C51" s="36" t="s">
        <v>3</v>
      </c>
      <c r="D51" s="158">
        <v>50435.633001199501</v>
      </c>
      <c r="E51" s="158">
        <v>50714.530507197756</v>
      </c>
      <c r="F51" s="158">
        <v>50706.207720602812</v>
      </c>
      <c r="G51" s="159">
        <v>50091.439198555585</v>
      </c>
      <c r="H51" s="159">
        <v>49590.059920901702</v>
      </c>
      <c r="I51" s="159">
        <v>50443.052917339512</v>
      </c>
      <c r="J51" s="159">
        <v>51243.166181636756</v>
      </c>
      <c r="K51" s="159">
        <v>53121.399598370925</v>
      </c>
      <c r="L51" s="157"/>
      <c r="M51" s="51"/>
    </row>
    <row r="52" spans="2:13" s="53" customFormat="1" ht="10.5" customHeight="1" x14ac:dyDescent="0.2">
      <c r="B52" s="87"/>
      <c r="C52" s="37" t="s">
        <v>64</v>
      </c>
      <c r="D52" s="156">
        <v>45373.704213101606</v>
      </c>
      <c r="E52" s="156">
        <v>46672.660973469581</v>
      </c>
      <c r="F52" s="156">
        <v>43780.425720107858</v>
      </c>
      <c r="G52" s="156">
        <v>43220.298890423226</v>
      </c>
      <c r="H52" s="156">
        <v>43780.509684553894</v>
      </c>
      <c r="I52" s="156">
        <v>45237.017565899885</v>
      </c>
      <c r="J52" s="156">
        <v>47926.841559936765</v>
      </c>
      <c r="K52" s="156">
        <v>48740.568340978039</v>
      </c>
      <c r="L52" s="157"/>
      <c r="M52" s="51"/>
    </row>
    <row r="53" spans="2:13" s="53" customFormat="1" ht="10.5" customHeight="1" x14ac:dyDescent="0.2">
      <c r="B53" s="87"/>
      <c r="C53" s="36" t="s">
        <v>65</v>
      </c>
      <c r="D53" s="158">
        <v>6482.307287940449</v>
      </c>
      <c r="E53" s="158">
        <v>5781.5992708343692</v>
      </c>
      <c r="F53" s="158">
        <v>5400.8191155715012</v>
      </c>
      <c r="G53" s="159">
        <v>5418.7085036067701</v>
      </c>
      <c r="H53" s="159">
        <v>5623.184431418752</v>
      </c>
      <c r="I53" s="159">
        <v>5798.7569674869073</v>
      </c>
      <c r="J53" s="159">
        <v>5796.3525948023243</v>
      </c>
      <c r="K53" s="159">
        <v>5627.3798056347932</v>
      </c>
      <c r="L53" s="157"/>
      <c r="M53" s="51"/>
    </row>
    <row r="54" spans="2:13" s="53" customFormat="1" ht="10.5" customHeight="1" x14ac:dyDescent="0.2">
      <c r="B54" s="87"/>
      <c r="C54" s="37" t="s">
        <v>66</v>
      </c>
      <c r="D54" s="156">
        <v>1391.8233443695979</v>
      </c>
      <c r="E54" s="156">
        <v>1355.7989202302188</v>
      </c>
      <c r="F54" s="156">
        <v>1268.1204201498249</v>
      </c>
      <c r="G54" s="156">
        <v>1204.5455782780991</v>
      </c>
      <c r="H54" s="156">
        <v>1328.0137237825286</v>
      </c>
      <c r="I54" s="156">
        <v>1508.1891743218373</v>
      </c>
      <c r="J54" s="156">
        <v>1616.3533927875005</v>
      </c>
      <c r="K54" s="156">
        <v>1859.2821134600451</v>
      </c>
      <c r="L54" s="157"/>
      <c r="M54" s="51"/>
    </row>
    <row r="55" spans="2:13" s="53" customFormat="1" ht="10.5" customHeight="1" x14ac:dyDescent="0.2">
      <c r="B55" s="87"/>
      <c r="C55" s="36" t="s">
        <v>67</v>
      </c>
      <c r="D55" s="158">
        <v>27745.728496760712</v>
      </c>
      <c r="E55" s="158">
        <v>25853.365798384071</v>
      </c>
      <c r="F55" s="158">
        <v>24536.286325034947</v>
      </c>
      <c r="G55" s="159">
        <v>22130.21255642136</v>
      </c>
      <c r="H55" s="159">
        <v>20840.307553945655</v>
      </c>
      <c r="I55" s="159">
        <v>23352.28705217857</v>
      </c>
      <c r="J55" s="159">
        <v>24278.405955321807</v>
      </c>
      <c r="K55" s="159">
        <v>24559.693200692003</v>
      </c>
      <c r="L55" s="157"/>
      <c r="M55" s="51"/>
    </row>
    <row r="56" spans="2:13" s="53" customFormat="1" ht="10.5" customHeight="1" x14ac:dyDescent="0.2">
      <c r="B56" s="87"/>
      <c r="C56" s="37" t="s">
        <v>68</v>
      </c>
      <c r="D56" s="156">
        <v>256.36505320562935</v>
      </c>
      <c r="E56" s="156">
        <v>231.93185258009922</v>
      </c>
      <c r="F56" s="156">
        <v>250.35709795661288</v>
      </c>
      <c r="G56" s="156">
        <v>256.7465585251415</v>
      </c>
      <c r="H56" s="156">
        <v>294.71076089731315</v>
      </c>
      <c r="I56" s="156">
        <v>419.33276969928505</v>
      </c>
      <c r="J56" s="156">
        <v>524.73554373481045</v>
      </c>
      <c r="K56" s="156">
        <v>640.78682489325286</v>
      </c>
      <c r="L56" s="157"/>
      <c r="M56" s="51"/>
    </row>
    <row r="57" spans="2:13" s="53" customFormat="1" ht="10.5" customHeight="1" x14ac:dyDescent="0.2">
      <c r="B57" s="87"/>
      <c r="C57" s="36" t="s">
        <v>69</v>
      </c>
      <c r="D57" s="158">
        <v>311.66399175054119</v>
      </c>
      <c r="E57" s="158">
        <v>308.86979261191294</v>
      </c>
      <c r="F57" s="158">
        <v>323.44572846983965</v>
      </c>
      <c r="G57" s="159">
        <v>385.40148844837307</v>
      </c>
      <c r="H57" s="159">
        <v>507.17285280918844</v>
      </c>
      <c r="I57" s="159">
        <v>676.41862521304643</v>
      </c>
      <c r="J57" s="159">
        <v>817.06950626870082</v>
      </c>
      <c r="K57" s="159">
        <v>984.4498933598685</v>
      </c>
      <c r="L57" s="157"/>
      <c r="M57" s="51"/>
    </row>
    <row r="58" spans="2:13" s="53" customFormat="1" ht="10.5" customHeight="1" x14ac:dyDescent="0.2">
      <c r="B58" s="87"/>
      <c r="C58" s="37" t="s">
        <v>4</v>
      </c>
      <c r="D58" s="156">
        <v>210.44768927845908</v>
      </c>
      <c r="E58" s="156">
        <v>205.631712411915</v>
      </c>
      <c r="F58" s="156">
        <v>213.2440542408836</v>
      </c>
      <c r="G58" s="156">
        <v>224.60095006928168</v>
      </c>
      <c r="H58" s="156">
        <v>266.37325651919792</v>
      </c>
      <c r="I58" s="156">
        <v>250.27135258226261</v>
      </c>
      <c r="J58" s="156">
        <v>331.33597856304169</v>
      </c>
      <c r="K58" s="156">
        <v>353.41072825961078</v>
      </c>
      <c r="L58" s="157"/>
      <c r="M58" s="51"/>
    </row>
    <row r="59" spans="2:13" s="53" customFormat="1" ht="10.5" customHeight="1" x14ac:dyDescent="0.2">
      <c r="B59" s="87"/>
      <c r="C59" s="36" t="s">
        <v>70</v>
      </c>
      <c r="D59" s="158">
        <v>74.960955971851178</v>
      </c>
      <c r="E59" s="158">
        <v>68.883971198893832</v>
      </c>
      <c r="F59" s="158">
        <v>63.069021859983117</v>
      </c>
      <c r="G59" s="159">
        <v>65.902295449182716</v>
      </c>
      <c r="H59" s="159">
        <v>63.594093611170713</v>
      </c>
      <c r="I59" s="159">
        <v>66.350160381157124</v>
      </c>
      <c r="J59" s="159">
        <v>66.537256364124332</v>
      </c>
      <c r="K59" s="159">
        <v>78.802863825331002</v>
      </c>
      <c r="L59" s="157"/>
      <c r="M59" s="51"/>
    </row>
    <row r="60" spans="2:13" s="53" customFormat="1" ht="10.5" customHeight="1" x14ac:dyDescent="0.2">
      <c r="B60" s="87"/>
      <c r="C60" s="37" t="s">
        <v>71</v>
      </c>
      <c r="D60" s="156">
        <v>10670.217310274069</v>
      </c>
      <c r="E60" s="156">
        <v>10366.6734175443</v>
      </c>
      <c r="F60" s="156">
        <v>9746.8283157774895</v>
      </c>
      <c r="G60" s="156">
        <v>9765.7333689449533</v>
      </c>
      <c r="H60" s="156">
        <v>9791.1708139683487</v>
      </c>
      <c r="I60" s="156">
        <v>10225.269625783401</v>
      </c>
      <c r="J60" s="156">
        <v>10627.480659737766</v>
      </c>
      <c r="K60" s="156">
        <v>12845.320157591979</v>
      </c>
      <c r="L60" s="157"/>
      <c r="M60" s="51"/>
    </row>
    <row r="61" spans="2:13" s="53" customFormat="1" ht="10.5" customHeight="1" x14ac:dyDescent="0.2">
      <c r="B61" s="87"/>
      <c r="C61" s="36" t="s">
        <v>72</v>
      </c>
      <c r="D61" s="158">
        <v>6529.5551688908527</v>
      </c>
      <c r="E61" s="158">
        <v>6555.5667172566655</v>
      </c>
      <c r="F61" s="158">
        <v>6658.558511726802</v>
      </c>
      <c r="G61" s="159">
        <v>6946.5147830561637</v>
      </c>
      <c r="H61" s="159">
        <v>6833.0831928963189</v>
      </c>
      <c r="I61" s="159">
        <v>7280.9753663301672</v>
      </c>
      <c r="J61" s="159">
        <v>7458.1278321093168</v>
      </c>
      <c r="K61" s="159">
        <v>7930.5022536247106</v>
      </c>
      <c r="L61" s="157"/>
      <c r="M61" s="51"/>
    </row>
    <row r="62" spans="2:13" s="53" customFormat="1" ht="10.5" customHeight="1" x14ac:dyDescent="0.2">
      <c r="B62" s="87"/>
      <c r="C62" s="37" t="s">
        <v>73</v>
      </c>
      <c r="D62" s="156">
        <v>8376.2550359467186</v>
      </c>
      <c r="E62" s="156">
        <v>8604.5741200682041</v>
      </c>
      <c r="F62" s="156">
        <v>8610.3439836263951</v>
      </c>
      <c r="G62" s="156">
        <v>9593.0863514974135</v>
      </c>
      <c r="H62" s="156">
        <v>11928.945113308471</v>
      </c>
      <c r="I62" s="156">
        <v>11040.97927786993</v>
      </c>
      <c r="J62" s="156">
        <v>10968.179450443571</v>
      </c>
      <c r="K62" s="156">
        <v>12508.760228615636</v>
      </c>
      <c r="L62" s="157"/>
      <c r="M62" s="51"/>
    </row>
    <row r="63" spans="2:13" s="53" customFormat="1" ht="10.5" customHeight="1" x14ac:dyDescent="0.2">
      <c r="B63" s="87"/>
      <c r="C63" s="36" t="s">
        <v>5</v>
      </c>
      <c r="D63" s="158">
        <v>3488.6108894580693</v>
      </c>
      <c r="E63" s="158">
        <v>3154.9506305323725</v>
      </c>
      <c r="F63" s="158">
        <v>3202.6914060701351</v>
      </c>
      <c r="G63" s="159">
        <v>2928.5747269236404</v>
      </c>
      <c r="H63" s="159">
        <v>3023.3986762557656</v>
      </c>
      <c r="I63" s="159">
        <v>2946.3960411327766</v>
      </c>
      <c r="J63" s="159">
        <v>2943.948862140363</v>
      </c>
      <c r="K63" s="159">
        <v>3302.8931296284627</v>
      </c>
      <c r="L63" s="157"/>
      <c r="M63" s="51"/>
    </row>
    <row r="64" spans="2:13" s="53" customFormat="1" ht="10.5" customHeight="1" x14ac:dyDescent="0.2">
      <c r="B64" s="87"/>
      <c r="C64" s="37" t="s">
        <v>74</v>
      </c>
      <c r="D64" s="156">
        <v>2199.7163306650818</v>
      </c>
      <c r="E64" s="156">
        <v>2122.6488008543506</v>
      </c>
      <c r="F64" s="156">
        <v>2300.6729901736285</v>
      </c>
      <c r="G64" s="156">
        <v>2497.9127114270445</v>
      </c>
      <c r="H64" s="156">
        <v>2791.6677090398275</v>
      </c>
      <c r="I64" s="156">
        <v>2830.5390780475832</v>
      </c>
      <c r="J64" s="156">
        <v>3719.7118125609172</v>
      </c>
      <c r="K64" s="156">
        <v>4296.4425283060637</v>
      </c>
      <c r="L64" s="157"/>
      <c r="M64" s="51"/>
    </row>
    <row r="65" spans="1:13" s="53" customFormat="1" ht="10.5" customHeight="1" x14ac:dyDescent="0.2">
      <c r="B65" s="87"/>
      <c r="C65" s="36" t="s">
        <v>75</v>
      </c>
      <c r="D65" s="158">
        <v>998.6113724313725</v>
      </c>
      <c r="E65" s="158">
        <v>1021.7143616058516</v>
      </c>
      <c r="F65" s="158">
        <v>933.52856715029827</v>
      </c>
      <c r="G65" s="159">
        <v>963.59755273174403</v>
      </c>
      <c r="H65" s="159">
        <v>1142.1505248315734</v>
      </c>
      <c r="I65" s="159">
        <v>1170.0641467858381</v>
      </c>
      <c r="J65" s="159">
        <v>1190.4000648695474</v>
      </c>
      <c r="K65" s="159">
        <v>1366.8571503547885</v>
      </c>
      <c r="L65" s="157"/>
      <c r="M65" s="51"/>
    </row>
    <row r="66" spans="1:13" s="53" customFormat="1" ht="10.5" customHeight="1" x14ac:dyDescent="0.2">
      <c r="B66" s="87"/>
      <c r="C66" s="37" t="s">
        <v>76</v>
      </c>
      <c r="D66" s="156">
        <v>627.18529347836693</v>
      </c>
      <c r="E66" s="156">
        <v>551.45538342280031</v>
      </c>
      <c r="F66" s="156">
        <v>489.74820457843128</v>
      </c>
      <c r="G66" s="156">
        <v>466.5578914737568</v>
      </c>
      <c r="H66" s="156">
        <v>455.42898264024996</v>
      </c>
      <c r="I66" s="156">
        <v>508.05179918161775</v>
      </c>
      <c r="J66" s="156">
        <v>519.94041279083308</v>
      </c>
      <c r="K66" s="156">
        <v>561.90720637448396</v>
      </c>
      <c r="L66" s="157"/>
      <c r="M66" s="51"/>
    </row>
    <row r="67" spans="1:13" s="53" customFormat="1" ht="10.5" customHeight="1" x14ac:dyDescent="0.2">
      <c r="B67" s="87"/>
      <c r="C67" s="36" t="s">
        <v>77</v>
      </c>
      <c r="D67" s="158">
        <v>13318.928316705329</v>
      </c>
      <c r="E67" s="158">
        <v>14326.539920820243</v>
      </c>
      <c r="F67" s="158">
        <v>12518.655476246719</v>
      </c>
      <c r="G67" s="159">
        <v>12560.180445327913</v>
      </c>
      <c r="H67" s="159">
        <v>13142.783428371011</v>
      </c>
      <c r="I67" s="159">
        <v>11812.481458365221</v>
      </c>
      <c r="J67" s="159">
        <v>13627.994456387756</v>
      </c>
      <c r="K67" s="159">
        <v>14462.458415209267</v>
      </c>
      <c r="L67" s="157"/>
      <c r="M67" s="51"/>
    </row>
    <row r="68" spans="1:13" s="53" customFormat="1" ht="10.5" customHeight="1" x14ac:dyDescent="0.2">
      <c r="B68" s="87"/>
      <c r="C68" s="37" t="s">
        <v>78</v>
      </c>
      <c r="D68" s="156">
        <v>13969.687085857297</v>
      </c>
      <c r="E68" s="156">
        <v>14223.876306757787</v>
      </c>
      <c r="F68" s="156">
        <v>14789.034068304625</v>
      </c>
      <c r="G68" s="156">
        <v>14872.622757404382</v>
      </c>
      <c r="H68" s="156">
        <v>15065.372263930174</v>
      </c>
      <c r="I68" s="156">
        <v>16377.082049100045</v>
      </c>
      <c r="J68" s="156">
        <v>18291.637020983999</v>
      </c>
      <c r="K68" s="156">
        <v>20282.251120918554</v>
      </c>
      <c r="L68" s="157"/>
      <c r="M68" s="51"/>
    </row>
    <row r="69" spans="1:13" s="53" customFormat="1" ht="10.5" customHeight="1" x14ac:dyDescent="0.2">
      <c r="B69" s="87"/>
      <c r="C69" s="36" t="s">
        <v>79</v>
      </c>
      <c r="D69" s="158">
        <v>59421.680978082397</v>
      </c>
      <c r="E69" s="158">
        <v>54566.110852582613</v>
      </c>
      <c r="F69" s="158">
        <v>58343.900773117202</v>
      </c>
      <c r="G69" s="159">
        <v>57474.603904200383</v>
      </c>
      <c r="H69" s="159">
        <v>55846.225611641683</v>
      </c>
      <c r="I69" s="159">
        <v>58441.473740744339</v>
      </c>
      <c r="J69" s="159">
        <v>59576.315115234094</v>
      </c>
      <c r="K69" s="159">
        <v>61384.173632611528</v>
      </c>
      <c r="L69" s="157"/>
      <c r="M69" s="51"/>
    </row>
    <row r="70" spans="1:13" s="53" customFormat="1" ht="13.5" customHeight="1" x14ac:dyDescent="0.2">
      <c r="B70" s="139" t="s">
        <v>80</v>
      </c>
      <c r="C70" s="150"/>
      <c r="D70" s="155">
        <v>746463.36548848276</v>
      </c>
      <c r="E70" s="155">
        <v>704966.85676679318</v>
      </c>
      <c r="F70" s="155">
        <v>662096.96215238736</v>
      </c>
      <c r="G70" s="155">
        <v>629384.30474278412</v>
      </c>
      <c r="H70" s="155">
        <v>615554.27749788947</v>
      </c>
      <c r="I70" s="155">
        <v>624255.03717683337</v>
      </c>
      <c r="J70" s="155">
        <v>606708.41503808892</v>
      </c>
      <c r="K70" s="133">
        <v>629104.18776710576</v>
      </c>
      <c r="L70" s="151"/>
      <c r="M70" s="51"/>
    </row>
    <row r="71" spans="1:13" s="53" customFormat="1" ht="10.5" customHeight="1" x14ac:dyDescent="0.2">
      <c r="B71" s="87"/>
      <c r="C71" s="37" t="s">
        <v>2</v>
      </c>
      <c r="D71" s="156">
        <v>20504.17469010656</v>
      </c>
      <c r="E71" s="156">
        <v>18556.933536484219</v>
      </c>
      <c r="F71" s="156">
        <v>17157.507547483019</v>
      </c>
      <c r="G71" s="156">
        <v>18001.998159307455</v>
      </c>
      <c r="H71" s="156">
        <v>21593.942530394957</v>
      </c>
      <c r="I71" s="156">
        <v>21080.513850905125</v>
      </c>
      <c r="J71" s="156">
        <v>26523.929937891637</v>
      </c>
      <c r="K71" s="156">
        <v>23732.914484663288</v>
      </c>
      <c r="L71" s="157"/>
      <c r="M71" s="51"/>
    </row>
    <row r="72" spans="1:13" s="53" customFormat="1" ht="10.5" customHeight="1" x14ac:dyDescent="0.2">
      <c r="B72" s="87"/>
      <c r="C72" s="36" t="s">
        <v>81</v>
      </c>
      <c r="D72" s="158">
        <v>725959.19079837622</v>
      </c>
      <c r="E72" s="158">
        <v>686409.92323030892</v>
      </c>
      <c r="F72" s="158">
        <v>644939.4546049044</v>
      </c>
      <c r="G72" s="159">
        <v>611382.30658347672</v>
      </c>
      <c r="H72" s="159">
        <v>593960.33496749448</v>
      </c>
      <c r="I72" s="159">
        <v>603174.52332592825</v>
      </c>
      <c r="J72" s="159">
        <v>580184.48510019726</v>
      </c>
      <c r="K72" s="159">
        <v>605371.27328244247</v>
      </c>
      <c r="L72" s="157"/>
      <c r="M72" s="51"/>
    </row>
    <row r="73" spans="1:13" s="53" customFormat="1" ht="15" customHeight="1" x14ac:dyDescent="0.2">
      <c r="B73" s="139" t="s">
        <v>82</v>
      </c>
      <c r="C73" s="150"/>
      <c r="D73" s="155">
        <v>1012124.3408991988</v>
      </c>
      <c r="E73" s="155">
        <v>965518.02869703388</v>
      </c>
      <c r="F73" s="155">
        <v>919561.61407905899</v>
      </c>
      <c r="G73" s="155">
        <v>883548.51709545625</v>
      </c>
      <c r="H73" s="155">
        <v>871005.04280733177</v>
      </c>
      <c r="I73" s="155">
        <v>887940.62856202305</v>
      </c>
      <c r="J73" s="155">
        <v>882113.83585571812</v>
      </c>
      <c r="K73" s="155">
        <v>918800.87161496747</v>
      </c>
      <c r="L73" s="151"/>
      <c r="M73" s="51"/>
    </row>
    <row r="74" spans="1:13" s="3" customFormat="1" ht="6.75" customHeight="1" x14ac:dyDescent="0.2">
      <c r="B74" s="69"/>
      <c r="C74" s="69"/>
      <c r="D74" s="69"/>
      <c r="E74" s="69"/>
      <c r="F74" s="69"/>
      <c r="G74" s="69"/>
      <c r="H74" s="69"/>
      <c r="I74" s="69"/>
      <c r="J74" s="69"/>
      <c r="K74" s="69"/>
    </row>
    <row r="75" spans="1:13" s="2" customFormat="1" ht="0.75" customHeight="1" x14ac:dyDescent="0.2">
      <c r="B75" s="4"/>
      <c r="C75" s="4"/>
      <c r="D75" s="5"/>
      <c r="E75" s="5"/>
      <c r="F75" s="5"/>
      <c r="G75" s="5"/>
      <c r="H75" s="5"/>
      <c r="I75" s="5"/>
      <c r="J75" s="5"/>
      <c r="K75" s="5"/>
      <c r="L75" s="5"/>
    </row>
    <row r="76" spans="1:13" s="70" customFormat="1" ht="18" customHeight="1" x14ac:dyDescent="0.25">
      <c r="C76" s="174" t="s">
        <v>84</v>
      </c>
      <c r="D76" s="174"/>
      <c r="E76" s="174"/>
      <c r="F76" s="174"/>
      <c r="G76" s="174"/>
      <c r="H76" s="174"/>
      <c r="I76" s="174"/>
      <c r="J76" s="174"/>
      <c r="K76" s="174"/>
    </row>
    <row r="77" spans="1:13" s="70" customFormat="1" ht="9" customHeight="1" x14ac:dyDescent="0.25">
      <c r="A77" s="71"/>
      <c r="C77" s="72" t="s">
        <v>50</v>
      </c>
      <c r="D77" s="73"/>
      <c r="E77" s="73"/>
      <c r="F77" s="73"/>
      <c r="G77" s="73"/>
      <c r="H77" s="73"/>
      <c r="I77" s="73"/>
      <c r="K77" s="74"/>
    </row>
    <row r="78" spans="1:13" s="70" customFormat="1" ht="19.5" customHeight="1" x14ac:dyDescent="0.25">
      <c r="A78" s="71"/>
      <c r="C78" s="174" t="s">
        <v>51</v>
      </c>
      <c r="D78" s="174"/>
      <c r="E78" s="174"/>
      <c r="F78" s="174"/>
      <c r="G78" s="174"/>
      <c r="H78" s="174"/>
      <c r="I78" s="174"/>
      <c r="J78" s="174"/>
      <c r="K78" s="174"/>
    </row>
    <row r="79" spans="1:13" ht="14.25" customHeight="1" x14ac:dyDescent="0.3">
      <c r="B79" s="78" t="s">
        <v>85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</row>
    <row r="80" spans="1:13" ht="6.75" customHeight="1" x14ac:dyDescent="0.2"/>
    <row r="82" spans="2:12" x14ac:dyDescent="0.2">
      <c r="B82" s="139"/>
      <c r="L82" s="141"/>
    </row>
    <row r="83" spans="2:12" x14ac:dyDescent="0.2">
      <c r="B83" s="139"/>
      <c r="D83" s="141"/>
      <c r="E83" s="141"/>
      <c r="F83" s="141"/>
      <c r="G83" s="141"/>
      <c r="H83" s="141"/>
      <c r="I83" s="141"/>
      <c r="J83" s="141"/>
      <c r="K83" s="141"/>
      <c r="L83" s="141"/>
    </row>
    <row r="84" spans="2:12" x14ac:dyDescent="0.2">
      <c r="D84" s="141"/>
      <c r="E84" s="141"/>
      <c r="F84" s="141"/>
      <c r="G84" s="141"/>
      <c r="H84" s="141"/>
      <c r="I84" s="141"/>
      <c r="J84" s="141"/>
      <c r="K84" s="141"/>
    </row>
    <row r="85" spans="2:12" x14ac:dyDescent="0.2">
      <c r="D85" s="141"/>
      <c r="E85" s="141"/>
      <c r="F85" s="141"/>
      <c r="G85" s="141"/>
      <c r="H85" s="141"/>
      <c r="I85" s="141"/>
      <c r="J85" s="141"/>
      <c r="K85" s="141"/>
    </row>
    <row r="86" spans="2:12" ht="15" x14ac:dyDescent="0.25">
      <c r="B86" s="70"/>
    </row>
    <row r="87" spans="2:12" ht="15" x14ac:dyDescent="0.25">
      <c r="B87" s="80"/>
    </row>
  </sheetData>
  <mergeCells count="2">
    <mergeCell ref="C76:K76"/>
    <mergeCell ref="C78:K78"/>
  </mergeCells>
  <printOptions horizontalCentered="1" verticalCentered="1"/>
  <pageMargins left="0" right="0" top="0" bottom="0" header="0" footer="0"/>
  <pageSetup paperSize="9" scale="9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O87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44"/>
    <col min="2" max="2" width="4.5703125" style="44" customWidth="1"/>
    <col min="3" max="3" width="19.42578125" style="44" customWidth="1"/>
    <col min="4" max="11" width="8.28515625" style="44" customWidth="1"/>
    <col min="12" max="12" width="3.85546875" style="44" customWidth="1"/>
    <col min="13" max="16384" width="9.140625" style="44"/>
  </cols>
  <sheetData>
    <row r="1" spans="2:15" ht="10.5" customHeight="1" x14ac:dyDescent="0.2">
      <c r="B1" s="41"/>
      <c r="C1" s="41"/>
      <c r="D1" s="42"/>
      <c r="E1" s="42"/>
      <c r="F1" s="42"/>
      <c r="G1" s="42"/>
      <c r="H1" s="42"/>
      <c r="I1" s="42"/>
      <c r="J1" s="42"/>
      <c r="K1" s="43"/>
    </row>
    <row r="2" spans="2:15" s="3" customFormat="1" ht="7.5" customHeight="1" x14ac:dyDescent="0.2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5" s="2" customFormat="1" ht="0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5" ht="18.75" customHeight="1" x14ac:dyDescent="0.25">
      <c r="B4" s="46" t="s">
        <v>86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50"/>
    </row>
    <row r="5" spans="2:15" s="53" customFormat="1" ht="6" customHeight="1" x14ac:dyDescent="0.2">
      <c r="B5" s="51"/>
      <c r="C5" s="51"/>
      <c r="D5" s="52"/>
      <c r="E5" s="52"/>
      <c r="F5" s="52"/>
      <c r="G5" s="52"/>
      <c r="H5" s="52"/>
      <c r="I5" s="52"/>
      <c r="J5" s="52"/>
      <c r="K5" s="52"/>
      <c r="L5" s="51"/>
      <c r="M5" s="51"/>
    </row>
    <row r="6" spans="2:15" s="3" customFormat="1" ht="12" customHeight="1" x14ac:dyDescent="0.2">
      <c r="B6" s="54" t="s">
        <v>87</v>
      </c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2:15" s="2" customFormat="1" ht="0.7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5" s="58" customFormat="1" ht="18.75" customHeight="1" x14ac:dyDescent="0.2">
      <c r="B8" s="3"/>
      <c r="C8" s="3"/>
      <c r="D8" s="57">
        <v>2011</v>
      </c>
      <c r="E8" s="57">
        <v>2012</v>
      </c>
      <c r="F8" s="57">
        <v>2013</v>
      </c>
      <c r="G8" s="57">
        <v>2014</v>
      </c>
      <c r="H8" s="57">
        <v>2015</v>
      </c>
      <c r="I8" s="57">
        <v>2016</v>
      </c>
      <c r="J8" s="57">
        <v>2017</v>
      </c>
      <c r="K8" s="57" t="s">
        <v>16</v>
      </c>
      <c r="L8" s="56"/>
      <c r="M8" s="3"/>
    </row>
    <row r="9" spans="2:15" s="2" customFormat="1" ht="0.75" customHeight="1" x14ac:dyDescent="0.2">
      <c r="D9" s="4"/>
      <c r="E9" s="4"/>
      <c r="F9" s="4"/>
      <c r="G9" s="4"/>
      <c r="H9" s="4"/>
      <c r="I9" s="4"/>
      <c r="J9" s="4"/>
      <c r="K9" s="4"/>
      <c r="L9" s="4"/>
    </row>
    <row r="10" spans="2:15" ht="19.5" customHeight="1" x14ac:dyDescent="0.25">
      <c r="B10" s="59" t="s">
        <v>88</v>
      </c>
      <c r="C10" s="60"/>
      <c r="D10" s="61"/>
      <c r="E10" s="61"/>
      <c r="F10" s="61"/>
      <c r="G10" s="61"/>
      <c r="H10" s="61"/>
      <c r="I10" s="61"/>
      <c r="J10" s="61"/>
      <c r="K10" s="61"/>
      <c r="L10" s="62"/>
      <c r="M10" s="50"/>
      <c r="O10" s="70"/>
    </row>
    <row r="11" spans="2:15" s="53" customFormat="1" ht="15" customHeight="1" x14ac:dyDescent="0.25">
      <c r="B11" s="126" t="s">
        <v>56</v>
      </c>
      <c r="C11" s="132"/>
      <c r="D11" s="134">
        <v>1.5469878304549705</v>
      </c>
      <c r="E11" s="134">
        <v>1.5177052436431111</v>
      </c>
      <c r="F11" s="134">
        <v>1.4886679383024708</v>
      </c>
      <c r="G11" s="134">
        <v>1.4418486446874754</v>
      </c>
      <c r="H11" s="134">
        <v>1.418988310266859</v>
      </c>
      <c r="I11" s="134">
        <v>1.4365940150058383</v>
      </c>
      <c r="J11" s="134">
        <v>1.4601065189205205</v>
      </c>
      <c r="K11" s="134">
        <v>1.5059870834994433</v>
      </c>
      <c r="L11" s="115"/>
      <c r="M11" s="51"/>
      <c r="O11" s="70"/>
    </row>
    <row r="12" spans="2:15" s="53" customFormat="1" ht="10.5" customHeight="1" x14ac:dyDescent="0.2">
      <c r="B12" s="63"/>
      <c r="C12" s="39" t="s">
        <v>57</v>
      </c>
      <c r="D12" s="85">
        <v>1.5282647915154572</v>
      </c>
      <c r="E12" s="85">
        <v>1.4870774625809657</v>
      </c>
      <c r="F12" s="85">
        <v>1.408971386086324</v>
      </c>
      <c r="G12" s="85">
        <v>1.3465168570312582</v>
      </c>
      <c r="H12" s="85">
        <v>1.1623132983385007</v>
      </c>
      <c r="I12" s="85">
        <v>1.1015320782700708</v>
      </c>
      <c r="J12" s="85">
        <v>1.1075287561353506</v>
      </c>
      <c r="K12" s="85">
        <v>1.1617263083615585</v>
      </c>
      <c r="L12" s="51"/>
      <c r="M12" s="51"/>
    </row>
    <row r="13" spans="2:15" s="53" customFormat="1" ht="10.5" customHeight="1" x14ac:dyDescent="0.2">
      <c r="B13" s="63"/>
      <c r="C13" s="40" t="s">
        <v>58</v>
      </c>
      <c r="D13" s="88">
        <v>1.0435429668747003</v>
      </c>
      <c r="E13" s="88">
        <v>1.038276288319256</v>
      </c>
      <c r="F13" s="88">
        <v>1.0104590139699905</v>
      </c>
      <c r="G13" s="89">
        <v>0.97809040061186536</v>
      </c>
      <c r="H13" s="89">
        <v>0.92189749718833558</v>
      </c>
      <c r="I13" s="89">
        <v>0.91861669488563591</v>
      </c>
      <c r="J13" s="89">
        <v>0.91025774432225404</v>
      </c>
      <c r="K13" s="89">
        <v>0.92685274879116386</v>
      </c>
      <c r="L13" s="51"/>
      <c r="M13" s="51"/>
    </row>
    <row r="14" spans="2:15" s="53" customFormat="1" ht="10.5" customHeight="1" x14ac:dyDescent="0.2">
      <c r="B14" s="63"/>
      <c r="C14" s="39" t="s">
        <v>59</v>
      </c>
      <c r="D14" s="85">
        <v>1.3199614386826006</v>
      </c>
      <c r="E14" s="85">
        <v>1.3398979740633319</v>
      </c>
      <c r="F14" s="85">
        <v>1.4604322457294225</v>
      </c>
      <c r="G14" s="85">
        <v>1.315206228030033</v>
      </c>
      <c r="H14" s="85">
        <v>1.26036958674783</v>
      </c>
      <c r="I14" s="85">
        <v>1.2597069972472348</v>
      </c>
      <c r="J14" s="85">
        <v>1.2417775661681614</v>
      </c>
      <c r="K14" s="85">
        <v>1.4294975447276845</v>
      </c>
      <c r="L14" s="51"/>
      <c r="M14" s="51"/>
    </row>
    <row r="15" spans="2:15" s="53" customFormat="1" ht="10.5" customHeight="1" x14ac:dyDescent="0.2">
      <c r="B15" s="63"/>
      <c r="C15" s="40" t="s">
        <v>60</v>
      </c>
      <c r="D15" s="88">
        <v>1.5961996307765387</v>
      </c>
      <c r="E15" s="88">
        <v>1.5291314314214461</v>
      </c>
      <c r="F15" s="88">
        <v>1.4611819133420476</v>
      </c>
      <c r="G15" s="89">
        <v>1.8437384079878225</v>
      </c>
      <c r="H15" s="89">
        <v>1.7836143884243449</v>
      </c>
      <c r="I15" s="89">
        <v>1.6210735152644475</v>
      </c>
      <c r="J15" s="89">
        <v>1.6738974380106073</v>
      </c>
      <c r="K15" s="89">
        <v>1.705805781257679</v>
      </c>
      <c r="L15" s="51"/>
      <c r="M15" s="51"/>
    </row>
    <row r="16" spans="2:15" s="53" customFormat="1" ht="10.5" customHeight="1" x14ac:dyDescent="0.2">
      <c r="B16" s="63"/>
      <c r="C16" s="39" t="s">
        <v>61</v>
      </c>
      <c r="D16" s="85">
        <v>1.0702860382939441</v>
      </c>
      <c r="E16" s="85">
        <v>1.0539691369826025</v>
      </c>
      <c r="F16" s="85">
        <v>1.0259814269493659</v>
      </c>
      <c r="G16" s="85">
        <v>0.95076637715741119</v>
      </c>
      <c r="H16" s="85">
        <v>1.0279718060014524</v>
      </c>
      <c r="I16" s="85">
        <v>0.95677648132395621</v>
      </c>
      <c r="J16" s="85">
        <v>1.0434838995934472</v>
      </c>
      <c r="K16" s="85">
        <v>1.1098882798267851</v>
      </c>
      <c r="L16" s="51"/>
      <c r="M16" s="51"/>
    </row>
    <row r="17" spans="2:13" s="53" customFormat="1" ht="10.5" customHeight="1" x14ac:dyDescent="0.2">
      <c r="B17" s="63"/>
      <c r="C17" s="40" t="s">
        <v>62</v>
      </c>
      <c r="D17" s="88">
        <v>1.3135461780665931</v>
      </c>
      <c r="E17" s="88">
        <v>1.3518560778653532</v>
      </c>
      <c r="F17" s="88">
        <v>1.2272366747497123</v>
      </c>
      <c r="G17" s="89">
        <v>1.1492780532908669</v>
      </c>
      <c r="H17" s="89">
        <v>1.1114265165747053</v>
      </c>
      <c r="I17" s="89">
        <v>1.1517767790276821</v>
      </c>
      <c r="J17" s="89">
        <v>1.1460198423648129</v>
      </c>
      <c r="K17" s="89">
        <v>1.2080508360259954</v>
      </c>
      <c r="L17" s="51"/>
      <c r="M17" s="51"/>
    </row>
    <row r="18" spans="2:13" s="53" customFormat="1" ht="10.5" customHeight="1" x14ac:dyDescent="0.2">
      <c r="B18" s="63"/>
      <c r="C18" s="39" t="s">
        <v>63</v>
      </c>
      <c r="D18" s="85">
        <v>1.6802894602396179</v>
      </c>
      <c r="E18" s="85">
        <v>1.8958223483427605</v>
      </c>
      <c r="F18" s="85">
        <v>1.9093501330149156</v>
      </c>
      <c r="G18" s="85">
        <v>1.9273294757085901</v>
      </c>
      <c r="H18" s="85">
        <v>2.022825660027987</v>
      </c>
      <c r="I18" s="85">
        <v>2.0738155737443238</v>
      </c>
      <c r="J18" s="85">
        <v>2.0303743669722181</v>
      </c>
      <c r="K18" s="85">
        <v>2.0719430055856587</v>
      </c>
      <c r="L18" s="51"/>
      <c r="M18" s="51"/>
    </row>
    <row r="19" spans="2:13" s="53" customFormat="1" ht="10.5" customHeight="1" x14ac:dyDescent="0.2">
      <c r="B19" s="63"/>
      <c r="C19" s="40" t="s">
        <v>3</v>
      </c>
      <c r="D19" s="88">
        <v>1.8684820752976181</v>
      </c>
      <c r="E19" s="88">
        <v>1.8716599599898145</v>
      </c>
      <c r="F19" s="88">
        <v>1.8603262300435546</v>
      </c>
      <c r="G19" s="89">
        <v>1.8196833741292195</v>
      </c>
      <c r="H19" s="89">
        <v>1.7831467983876617</v>
      </c>
      <c r="I19" s="89">
        <v>1.7938964094122314</v>
      </c>
      <c r="J19" s="89">
        <v>1.7814852527860203</v>
      </c>
      <c r="K19" s="89">
        <v>1.8174418874469305</v>
      </c>
      <c r="L19" s="51"/>
      <c r="M19" s="51"/>
    </row>
    <row r="20" spans="2:13" s="53" customFormat="1" ht="10.5" customHeight="1" x14ac:dyDescent="0.2">
      <c r="B20" s="63"/>
      <c r="C20" s="39" t="s">
        <v>64</v>
      </c>
      <c r="D20" s="85">
        <v>1.2830120032870287</v>
      </c>
      <c r="E20" s="85">
        <v>1.3106872992582224</v>
      </c>
      <c r="F20" s="85">
        <v>1.2220489426926089</v>
      </c>
      <c r="G20" s="85">
        <v>1.1807097218979488</v>
      </c>
      <c r="H20" s="85">
        <v>1.1785491157888022</v>
      </c>
      <c r="I20" s="85">
        <v>1.1920449679370624</v>
      </c>
      <c r="J20" s="85">
        <v>1.2326523186361515</v>
      </c>
      <c r="K20" s="85">
        <v>1.234183339252243</v>
      </c>
      <c r="L20" s="51"/>
      <c r="M20" s="51"/>
    </row>
    <row r="21" spans="2:13" s="53" customFormat="1" ht="10.5" customHeight="1" x14ac:dyDescent="0.2">
      <c r="B21" s="63"/>
      <c r="C21" s="40" t="s">
        <v>65</v>
      </c>
      <c r="D21" s="88">
        <v>2.3830213569071756</v>
      </c>
      <c r="E21" s="88">
        <v>2.2928141011506571</v>
      </c>
      <c r="F21" s="88">
        <v>2.2135585926269123</v>
      </c>
      <c r="G21" s="89">
        <v>2.2045809765107904</v>
      </c>
      <c r="H21" s="89">
        <v>2.2978324299440822</v>
      </c>
      <c r="I21" s="89">
        <v>2.3741106330802286</v>
      </c>
      <c r="J21" s="89">
        <v>2.3379381370077068</v>
      </c>
      <c r="K21" s="89">
        <v>2.2222011642351802</v>
      </c>
      <c r="L21" s="51"/>
      <c r="M21" s="51"/>
    </row>
    <row r="22" spans="2:13" s="53" customFormat="1" ht="10.5" customHeight="1" x14ac:dyDescent="0.2">
      <c r="B22" s="63"/>
      <c r="C22" s="39" t="s">
        <v>66</v>
      </c>
      <c r="D22" s="85">
        <v>1.0456357968351671</v>
      </c>
      <c r="E22" s="85">
        <v>1.0341876346197627</v>
      </c>
      <c r="F22" s="85">
        <v>0.94663755753021628</v>
      </c>
      <c r="G22" s="85">
        <v>0.86363525208400416</v>
      </c>
      <c r="H22" s="85">
        <v>0.92015896287090715</v>
      </c>
      <c r="I22" s="85">
        <v>1.022710649371912</v>
      </c>
      <c r="J22" s="85">
        <v>1.0501682383127193</v>
      </c>
      <c r="K22" s="85">
        <v>1.1543686676530167</v>
      </c>
      <c r="L22" s="51"/>
      <c r="M22" s="51"/>
    </row>
    <row r="23" spans="2:13" s="53" customFormat="1" ht="10.5" customHeight="1" x14ac:dyDescent="0.2">
      <c r="B23" s="63"/>
      <c r="C23" s="40" t="s">
        <v>67</v>
      </c>
      <c r="D23" s="88">
        <v>1.2977261348638112</v>
      </c>
      <c r="E23" s="88">
        <v>1.2447121287116867</v>
      </c>
      <c r="F23" s="88">
        <v>1.2023339468657532</v>
      </c>
      <c r="G23" s="89">
        <v>1.0824572228748557</v>
      </c>
      <c r="H23" s="89">
        <v>1.0109857909464193</v>
      </c>
      <c r="I23" s="89">
        <v>1.1219377904146608</v>
      </c>
      <c r="J23" s="89">
        <v>1.1483736453879931</v>
      </c>
      <c r="K23" s="89">
        <v>1.1502309191817226</v>
      </c>
      <c r="L23" s="51"/>
      <c r="M23" s="51"/>
    </row>
    <row r="24" spans="2:13" s="53" customFormat="1" ht="10.5" customHeight="1" x14ac:dyDescent="0.2">
      <c r="B24" s="63"/>
      <c r="C24" s="39" t="s">
        <v>68</v>
      </c>
      <c r="D24" s="85">
        <v>1.0143766449843783</v>
      </c>
      <c r="E24" s="85">
        <v>0.88211030354353426</v>
      </c>
      <c r="F24" s="85">
        <v>0.92959946438668239</v>
      </c>
      <c r="G24" s="85">
        <v>0.93593223147795213</v>
      </c>
      <c r="H24" s="85">
        <v>1.0433208044432305</v>
      </c>
      <c r="I24" s="85">
        <v>1.4544756978701139</v>
      </c>
      <c r="J24" s="85">
        <v>1.7394222835923545</v>
      </c>
      <c r="K24" s="85">
        <v>2.0289956544631784</v>
      </c>
      <c r="L24" s="51"/>
      <c r="M24" s="51"/>
    </row>
    <row r="25" spans="2:13" s="53" customFormat="1" ht="10.5" customHeight="1" x14ac:dyDescent="0.2">
      <c r="B25" s="63"/>
      <c r="C25" s="40" t="s">
        <v>69</v>
      </c>
      <c r="D25" s="88">
        <v>0.79175892442427764</v>
      </c>
      <c r="E25" s="88">
        <v>0.75573869804450355</v>
      </c>
      <c r="F25" s="88">
        <v>0.76465098139430898</v>
      </c>
      <c r="G25" s="89">
        <v>0.87998887846228224</v>
      </c>
      <c r="H25" s="89">
        <v>1.1350939343444701</v>
      </c>
      <c r="I25" s="89">
        <v>1.4790743829115196</v>
      </c>
      <c r="J25" s="89">
        <v>1.7156002516402153</v>
      </c>
      <c r="K25" s="89">
        <v>2.0000079631672332</v>
      </c>
      <c r="L25" s="51"/>
      <c r="M25" s="51"/>
    </row>
    <row r="26" spans="2:13" s="53" customFormat="1" ht="10.5" customHeight="1" x14ac:dyDescent="0.2">
      <c r="B26" s="63"/>
      <c r="C26" s="39" t="s">
        <v>4</v>
      </c>
      <c r="D26" s="85">
        <v>0.38586529661434077</v>
      </c>
      <c r="E26" s="85">
        <v>0.37840326501854477</v>
      </c>
      <c r="F26" s="85">
        <v>0.37853173590882361</v>
      </c>
      <c r="G26" s="85">
        <v>0.38222805169773205</v>
      </c>
      <c r="H26" s="85">
        <v>0.43617330221510098</v>
      </c>
      <c r="I26" s="85">
        <v>0.4001859058429853</v>
      </c>
      <c r="J26" s="85">
        <v>0.52172070101713175</v>
      </c>
      <c r="K26" s="85">
        <v>0.54033360720047374</v>
      </c>
      <c r="L26" s="51"/>
      <c r="M26" s="51"/>
    </row>
    <row r="27" spans="2:13" s="53" customFormat="1" ht="10.5" customHeight="1" x14ac:dyDescent="0.2">
      <c r="B27" s="63"/>
      <c r="C27" s="40" t="s">
        <v>70</v>
      </c>
      <c r="D27" s="88">
        <v>1.7544829728189959</v>
      </c>
      <c r="E27" s="88">
        <v>1.6573901627544414</v>
      </c>
      <c r="F27" s="88">
        <v>1.4654697895600866</v>
      </c>
      <c r="G27" s="89">
        <v>1.5044671299509531</v>
      </c>
      <c r="H27" s="89">
        <v>1.404165597029424</v>
      </c>
      <c r="I27" s="89">
        <v>1.4230510997139758</v>
      </c>
      <c r="J27" s="89">
        <v>1.3627878330065202</v>
      </c>
      <c r="K27" s="89">
        <v>1.5533409128751163</v>
      </c>
      <c r="L27" s="51"/>
      <c r="M27" s="51"/>
    </row>
    <row r="28" spans="2:13" s="53" customFormat="1" ht="10.5" customHeight="1" x14ac:dyDescent="0.2">
      <c r="B28" s="63"/>
      <c r="C28" s="39" t="s">
        <v>71</v>
      </c>
      <c r="D28" s="85">
        <v>1.2420490985719119</v>
      </c>
      <c r="E28" s="85">
        <v>1.2192872186537878</v>
      </c>
      <c r="F28" s="85">
        <v>1.14734550603251</v>
      </c>
      <c r="G28" s="85">
        <v>1.1333565191590513</v>
      </c>
      <c r="H28" s="85">
        <v>1.1144627954406972</v>
      </c>
      <c r="I28" s="85">
        <v>1.1394686334064323</v>
      </c>
      <c r="J28" s="85">
        <v>1.1502273331562018</v>
      </c>
      <c r="K28" s="85">
        <v>1.3541354568836037</v>
      </c>
      <c r="L28" s="51"/>
      <c r="M28" s="51"/>
    </row>
    <row r="29" spans="2:13" s="53" customFormat="1" ht="10.5" customHeight="1" x14ac:dyDescent="0.2">
      <c r="B29" s="63"/>
      <c r="C29" s="40" t="s">
        <v>72</v>
      </c>
      <c r="D29" s="88">
        <v>1.5068884376503415</v>
      </c>
      <c r="E29" s="88">
        <v>1.4728070619660387</v>
      </c>
      <c r="F29" s="88">
        <v>1.4804837137220634</v>
      </c>
      <c r="G29" s="89">
        <v>1.5145937623617336</v>
      </c>
      <c r="H29" s="89">
        <v>1.4610775347335301</v>
      </c>
      <c r="I29" s="89">
        <v>1.5385792598936692</v>
      </c>
      <c r="J29" s="89">
        <v>1.5454083810384924</v>
      </c>
      <c r="K29" s="89">
        <v>1.6178904101982052</v>
      </c>
      <c r="L29" s="51"/>
      <c r="M29" s="51"/>
    </row>
    <row r="30" spans="2:13" s="53" customFormat="1" ht="10.5" customHeight="1" x14ac:dyDescent="0.2">
      <c r="B30" s="63"/>
      <c r="C30" s="39" t="s">
        <v>73</v>
      </c>
      <c r="D30" s="85">
        <v>1.7218691194275813</v>
      </c>
      <c r="E30" s="85">
        <v>1.7408130181352317</v>
      </c>
      <c r="F30" s="85">
        <v>1.718066710621373</v>
      </c>
      <c r="G30" s="85">
        <v>1.8526782880454304</v>
      </c>
      <c r="H30" s="85">
        <v>2.2186225905557517</v>
      </c>
      <c r="I30" s="85">
        <v>1.9924521345840547</v>
      </c>
      <c r="J30" s="85">
        <v>1.8885545269553936</v>
      </c>
      <c r="K30" s="85">
        <v>2.046879850374729</v>
      </c>
      <c r="L30" s="51"/>
      <c r="M30" s="51"/>
    </row>
    <row r="31" spans="2:13" s="53" customFormat="1" ht="10.5" customHeight="1" x14ac:dyDescent="0.2">
      <c r="B31" s="63"/>
      <c r="C31" s="40" t="s">
        <v>5</v>
      </c>
      <c r="D31" s="88">
        <v>1.491188015322634</v>
      </c>
      <c r="E31" s="88">
        <v>1.4051706063034521</v>
      </c>
      <c r="F31" s="88">
        <v>1.4427388646652723</v>
      </c>
      <c r="G31" s="89">
        <v>1.3075764968961723</v>
      </c>
      <c r="H31" s="89">
        <v>1.325758157977367</v>
      </c>
      <c r="I31" s="89">
        <v>1.267582266389949</v>
      </c>
      <c r="J31" s="89">
        <v>1.2320919192499047</v>
      </c>
      <c r="K31" s="89">
        <v>1.3531774618973449</v>
      </c>
      <c r="L31" s="51"/>
      <c r="M31" s="51"/>
    </row>
    <row r="32" spans="2:13" s="53" customFormat="1" ht="10.5" customHeight="1" x14ac:dyDescent="0.2">
      <c r="B32" s="63"/>
      <c r="C32" s="39" t="s">
        <v>74</v>
      </c>
      <c r="D32" s="85">
        <v>1.2973371241584633</v>
      </c>
      <c r="E32" s="85">
        <v>1.2264100797129398</v>
      </c>
      <c r="F32" s="85">
        <v>1.2841363958965093</v>
      </c>
      <c r="G32" s="85">
        <v>1.3482410745000668</v>
      </c>
      <c r="H32" s="85">
        <v>1.4506329047008928</v>
      </c>
      <c r="I32" s="85">
        <v>1.4034545537715564</v>
      </c>
      <c r="J32" s="85">
        <v>1.7194944607877387</v>
      </c>
      <c r="K32" s="85">
        <v>1.9178211257137066</v>
      </c>
      <c r="L32" s="51"/>
      <c r="M32" s="51"/>
    </row>
    <row r="33" spans="2:13" s="53" customFormat="1" ht="10.5" customHeight="1" x14ac:dyDescent="0.2">
      <c r="B33" s="63"/>
      <c r="C33" s="40" t="s">
        <v>75</v>
      </c>
      <c r="D33" s="88">
        <v>1.0851697142906902</v>
      </c>
      <c r="E33" s="88">
        <v>1.0921762561872352</v>
      </c>
      <c r="F33" s="88">
        <v>0.98325197269786335</v>
      </c>
      <c r="G33" s="89">
        <v>0.98775595307576158</v>
      </c>
      <c r="H33" s="89">
        <v>1.1273801648919228</v>
      </c>
      <c r="I33" s="89">
        <v>1.1177703480073913</v>
      </c>
      <c r="J33" s="89">
        <v>1.0998022838967054</v>
      </c>
      <c r="K33" s="89">
        <v>1.2136349979560421</v>
      </c>
      <c r="L33" s="51"/>
      <c r="M33" s="51"/>
    </row>
    <row r="34" spans="2:13" s="53" customFormat="1" ht="10.5" customHeight="1" x14ac:dyDescent="0.2">
      <c r="B34" s="63"/>
      <c r="C34" s="39" t="s">
        <v>76</v>
      </c>
      <c r="D34" s="85">
        <v>1.2978466821766264</v>
      </c>
      <c r="E34" s="85">
        <v>1.1724364664816094</v>
      </c>
      <c r="F34" s="85">
        <v>1.0531646706741133</v>
      </c>
      <c r="G34" s="85">
        <v>0.97454126692693133</v>
      </c>
      <c r="H34" s="85">
        <v>0.92986294624404731</v>
      </c>
      <c r="I34" s="85">
        <v>1.0064264798989695</v>
      </c>
      <c r="J34" s="85">
        <v>0.98204803532830465</v>
      </c>
      <c r="K34" s="85">
        <v>1.016232600188834</v>
      </c>
      <c r="L34" s="51"/>
      <c r="M34" s="51"/>
    </row>
    <row r="35" spans="2:13" s="53" customFormat="1" ht="10.5" customHeight="1" x14ac:dyDescent="0.2">
      <c r="B35" s="63"/>
      <c r="C35" s="40" t="s">
        <v>77</v>
      </c>
      <c r="D35" s="88">
        <v>0.9397337005312727</v>
      </c>
      <c r="E35" s="88">
        <v>1.0413140799084457</v>
      </c>
      <c r="F35" s="88">
        <v>0.92569901520240483</v>
      </c>
      <c r="G35" s="89">
        <v>0.91612707405908556</v>
      </c>
      <c r="H35" s="89">
        <v>0.92491062881243824</v>
      </c>
      <c r="I35" s="89">
        <v>0.8057301811050438</v>
      </c>
      <c r="J35" s="89">
        <v>0.9026741397507887</v>
      </c>
      <c r="K35" s="89">
        <v>0.93397067070180562</v>
      </c>
      <c r="L35" s="51"/>
      <c r="M35" s="51"/>
    </row>
    <row r="36" spans="2:13" s="53" customFormat="1" ht="10.5" customHeight="1" x14ac:dyDescent="0.2">
      <c r="B36" s="63"/>
      <c r="C36" s="39" t="s">
        <v>78</v>
      </c>
      <c r="D36" s="85">
        <v>1.6354965548555624</v>
      </c>
      <c r="E36" s="85">
        <v>1.5898947437560806</v>
      </c>
      <c r="F36" s="85">
        <v>1.5176991425797814</v>
      </c>
      <c r="G36" s="85">
        <v>1.4540228013523491</v>
      </c>
      <c r="H36" s="85">
        <v>1.3906353200977266</v>
      </c>
      <c r="I36" s="85">
        <v>1.4645406513718253</v>
      </c>
      <c r="J36" s="85">
        <v>1.5233346258876004</v>
      </c>
      <c r="K36" s="85">
        <v>1.6355099959597112</v>
      </c>
      <c r="L36" s="51"/>
      <c r="M36" s="51"/>
    </row>
    <row r="37" spans="2:13" s="53" customFormat="1" ht="10.5" customHeight="1" x14ac:dyDescent="0.2">
      <c r="B37" s="63"/>
      <c r="C37" s="40" t="s">
        <v>79</v>
      </c>
      <c r="D37" s="88">
        <v>2.3838917543778035</v>
      </c>
      <c r="E37" s="88">
        <v>2.1578692769758954</v>
      </c>
      <c r="F37" s="88">
        <v>2.2609987997822243</v>
      </c>
      <c r="G37" s="89">
        <v>2.163539307669327</v>
      </c>
      <c r="H37" s="89">
        <v>2.0539908526773636</v>
      </c>
      <c r="I37" s="89">
        <v>2.1116588576732251</v>
      </c>
      <c r="J37" s="89">
        <v>2.1158236042477494</v>
      </c>
      <c r="K37" s="89">
        <v>2.151994270193903</v>
      </c>
      <c r="L37" s="51"/>
      <c r="M37" s="51"/>
    </row>
    <row r="38" spans="2:13" s="53" customFormat="1" ht="15" customHeight="1" x14ac:dyDescent="0.2">
      <c r="B38" s="126" t="s">
        <v>80</v>
      </c>
      <c r="C38" s="132"/>
      <c r="D38" s="134">
        <v>4.419914118177628</v>
      </c>
      <c r="E38" s="134">
        <v>4.0843563767415318</v>
      </c>
      <c r="F38" s="134">
        <v>3.7643030036796454</v>
      </c>
      <c r="G38" s="134">
        <v>3.4913210098635341</v>
      </c>
      <c r="H38" s="134">
        <v>3.3250008781777285</v>
      </c>
      <c r="I38" s="134">
        <v>3.3204555388784245</v>
      </c>
      <c r="J38" s="134">
        <v>3.1546382651705254</v>
      </c>
      <c r="K38" s="134">
        <v>3.1814196215260258</v>
      </c>
      <c r="L38" s="115"/>
      <c r="M38" s="51"/>
    </row>
    <row r="39" spans="2:13" s="53" customFormat="1" ht="10.5" customHeight="1" x14ac:dyDescent="0.2">
      <c r="B39" s="63"/>
      <c r="C39" s="39" t="s">
        <v>2</v>
      </c>
      <c r="D39" s="85">
        <v>1.2321585260161327</v>
      </c>
      <c r="E39" s="85">
        <v>1.0960117648704635</v>
      </c>
      <c r="F39" s="85">
        <v>0.98888367076849715</v>
      </c>
      <c r="G39" s="85">
        <v>1.008749464496481</v>
      </c>
      <c r="H39" s="85">
        <v>1.1980341384295561</v>
      </c>
      <c r="I39" s="85">
        <v>1.1532413763796323</v>
      </c>
      <c r="J39" s="85">
        <v>1.4081209147432376</v>
      </c>
      <c r="K39" s="85">
        <v>1.2338268026888539</v>
      </c>
      <c r="L39" s="51"/>
      <c r="M39" s="51"/>
    </row>
    <row r="40" spans="2:13" s="53" customFormat="1" ht="10.5" customHeight="1" x14ac:dyDescent="0.2">
      <c r="B40" s="63"/>
      <c r="C40" s="40" t="s">
        <v>81</v>
      </c>
      <c r="D40" s="88">
        <v>4.7683446062772106</v>
      </c>
      <c r="E40" s="88">
        <v>4.4093805831284723</v>
      </c>
      <c r="F40" s="88">
        <v>4.0680446686465626</v>
      </c>
      <c r="G40" s="89">
        <v>3.764084113049063</v>
      </c>
      <c r="H40" s="89">
        <v>3.5544228990622737</v>
      </c>
      <c r="I40" s="89">
        <v>3.5538663160682562</v>
      </c>
      <c r="J40" s="89">
        <v>3.3442677000003833</v>
      </c>
      <c r="K40" s="89">
        <v>3.3912833105622568</v>
      </c>
      <c r="L40" s="51"/>
      <c r="M40" s="51"/>
    </row>
    <row r="41" spans="2:13" s="53" customFormat="1" ht="15" customHeight="1" x14ac:dyDescent="0.2">
      <c r="B41" s="126" t="s">
        <v>82</v>
      </c>
      <c r="C41" s="132"/>
      <c r="D41" s="134">
        <v>2.9714675677240221</v>
      </c>
      <c r="E41" s="134">
        <v>2.8044873356575732</v>
      </c>
      <c r="F41" s="134">
        <v>2.6360705474816752</v>
      </c>
      <c r="G41" s="134">
        <v>2.4780651723471196</v>
      </c>
      <c r="H41" s="134">
        <v>2.38532040174979</v>
      </c>
      <c r="I41" s="134">
        <v>2.3898154461314833</v>
      </c>
      <c r="J41" s="134">
        <v>2.3156073840595592</v>
      </c>
      <c r="K41" s="134">
        <v>2.3553845703356338</v>
      </c>
      <c r="L41" s="115"/>
      <c r="M41" s="51"/>
    </row>
    <row r="42" spans="2:13" ht="19.5" customHeight="1" x14ac:dyDescent="0.2">
      <c r="B42" s="59" t="s">
        <v>89</v>
      </c>
      <c r="C42" s="60"/>
      <c r="D42" s="135"/>
      <c r="E42" s="135"/>
      <c r="F42" s="136"/>
      <c r="G42" s="135"/>
      <c r="H42" s="135"/>
      <c r="I42" s="135"/>
      <c r="J42" s="135"/>
      <c r="K42" s="135"/>
      <c r="L42" s="62"/>
      <c r="M42" s="50"/>
    </row>
    <row r="43" spans="2:13" s="53" customFormat="1" ht="15" customHeight="1" x14ac:dyDescent="0.2">
      <c r="B43" s="126" t="s">
        <v>56</v>
      </c>
      <c r="C43" s="137"/>
      <c r="D43" s="134">
        <v>-3.1518611541882513</v>
      </c>
      <c r="E43" s="134">
        <v>-1.9234302187498664</v>
      </c>
      <c r="F43" s="134">
        <v>-1.1846118291095609</v>
      </c>
      <c r="G43" s="134">
        <v>-1.28190007805008</v>
      </c>
      <c r="H43" s="134">
        <v>0.50618965780484526</v>
      </c>
      <c r="I43" s="134">
        <v>3.2236450988008425</v>
      </c>
      <c r="J43" s="134">
        <v>4.4446226169861047</v>
      </c>
      <c r="K43" s="134">
        <v>5.1891727431524037</v>
      </c>
      <c r="L43" s="115"/>
      <c r="M43" s="51"/>
    </row>
    <row r="44" spans="2:13" s="53" customFormat="1" ht="10.5" customHeight="1" x14ac:dyDescent="0.2">
      <c r="B44" s="138"/>
      <c r="C44" s="39" t="s">
        <v>57</v>
      </c>
      <c r="D44" s="85">
        <v>0.5496051652583489</v>
      </c>
      <c r="E44" s="85">
        <v>-1.3159894184481935</v>
      </c>
      <c r="F44" s="85">
        <v>-4.3029440639941523</v>
      </c>
      <c r="G44" s="85">
        <v>-2.7368156532957877</v>
      </c>
      <c r="H44" s="85">
        <v>-11.764762082056613</v>
      </c>
      <c r="I44" s="85">
        <v>-2.0525234935747982</v>
      </c>
      <c r="J44" s="85">
        <v>4.4008467577318244</v>
      </c>
      <c r="K44" s="85">
        <v>9.1597156174166408</v>
      </c>
      <c r="L44" s="51"/>
      <c r="M44" s="51"/>
    </row>
    <row r="45" spans="2:13" s="53" customFormat="1" ht="10.5" customHeight="1" x14ac:dyDescent="0.2">
      <c r="B45" s="138"/>
      <c r="C45" s="40" t="s">
        <v>58</v>
      </c>
      <c r="D45" s="88">
        <v>-2.0687080472958197</v>
      </c>
      <c r="E45" s="88">
        <v>-0.27127069003035631</v>
      </c>
      <c r="F45" s="88">
        <v>-2.4833164890864845</v>
      </c>
      <c r="G45" s="89">
        <v>-1.9892120191630003</v>
      </c>
      <c r="H45" s="89">
        <v>-4.1277766419465127</v>
      </c>
      <c r="I45" s="89">
        <v>1.1277289516518074</v>
      </c>
      <c r="J45" s="89">
        <v>0.76800018121285785</v>
      </c>
      <c r="K45" s="89">
        <v>3.362168208923392</v>
      </c>
      <c r="L45" s="51"/>
      <c r="M45" s="51"/>
    </row>
    <row r="46" spans="2:13" s="53" customFormat="1" ht="10.5" customHeight="1" x14ac:dyDescent="0.2">
      <c r="B46" s="138"/>
      <c r="C46" s="39" t="s">
        <v>59</v>
      </c>
      <c r="D46" s="85">
        <v>-18.216468013248775</v>
      </c>
      <c r="E46" s="85">
        <v>1.5417986878061507</v>
      </c>
      <c r="F46" s="85">
        <v>9.534075995948843</v>
      </c>
      <c r="G46" s="85">
        <v>-8.2892223027088985</v>
      </c>
      <c r="H46" s="85">
        <v>-0.84293878758138208</v>
      </c>
      <c r="I46" s="85">
        <v>3.8820665148369127</v>
      </c>
      <c r="J46" s="85">
        <v>2.3337600977856976</v>
      </c>
      <c r="K46" s="85">
        <v>19.19321742889176</v>
      </c>
      <c r="L46" s="51"/>
      <c r="M46" s="51"/>
    </row>
    <row r="47" spans="2:13" s="53" customFormat="1" ht="10.5" customHeight="1" x14ac:dyDescent="0.2">
      <c r="B47" s="138"/>
      <c r="C47" s="40" t="s">
        <v>60</v>
      </c>
      <c r="D47" s="88">
        <v>3.546544525065487</v>
      </c>
      <c r="E47" s="88">
        <v>-6.4057046313958477</v>
      </c>
      <c r="F47" s="88">
        <v>-4.9135823705730335</v>
      </c>
      <c r="G47" s="89">
        <v>26.070911562434574</v>
      </c>
      <c r="H47" s="89">
        <v>-0.93867806947358634</v>
      </c>
      <c r="I47" s="89">
        <v>-5.8991376235883353</v>
      </c>
      <c r="J47" s="89">
        <v>6.2751360112822008</v>
      </c>
      <c r="K47" s="89">
        <v>4.7904860494623724</v>
      </c>
      <c r="L47" s="51"/>
      <c r="M47" s="51"/>
    </row>
    <row r="48" spans="2:13" s="53" customFormat="1" ht="10.5" customHeight="1" x14ac:dyDescent="0.2">
      <c r="B48" s="138"/>
      <c r="C48" s="39" t="s">
        <v>61</v>
      </c>
      <c r="D48" s="85">
        <v>-15.129640410963752</v>
      </c>
      <c r="E48" s="85">
        <v>-2.2415758366944871</v>
      </c>
      <c r="F48" s="85">
        <v>-3.127655638716087</v>
      </c>
      <c r="G48" s="85">
        <v>-4.8154743797625077</v>
      </c>
      <c r="H48" s="85">
        <v>13.940139099864734</v>
      </c>
      <c r="I48" s="85">
        <v>-4.7291221666979188</v>
      </c>
      <c r="J48" s="85">
        <v>13.944017354374626</v>
      </c>
      <c r="K48" s="85">
        <v>9.5508104609882682</v>
      </c>
      <c r="L48" s="51"/>
      <c r="M48" s="51"/>
    </row>
    <row r="49" spans="2:13" s="53" customFormat="1" ht="10.5" customHeight="1" x14ac:dyDescent="0.2">
      <c r="B49" s="138"/>
      <c r="C49" s="40" t="s">
        <v>62</v>
      </c>
      <c r="D49" s="88">
        <v>-4.827374214823954</v>
      </c>
      <c r="E49" s="88">
        <v>3.1495982665164179</v>
      </c>
      <c r="F49" s="88">
        <v>-8.3710833040787751</v>
      </c>
      <c r="G49" s="89">
        <v>-4.8358643072730745</v>
      </c>
      <c r="H49" s="89">
        <v>-1.0280396262987046</v>
      </c>
      <c r="I49" s="89">
        <v>6.1172955364323878</v>
      </c>
      <c r="J49" s="89">
        <v>1.7512273659386013</v>
      </c>
      <c r="K49" s="89">
        <v>6.6503206236111945</v>
      </c>
      <c r="L49" s="51"/>
      <c r="M49" s="51"/>
    </row>
    <row r="50" spans="2:13" s="53" customFormat="1" ht="10.5" customHeight="1" x14ac:dyDescent="0.2">
      <c r="B50" s="138"/>
      <c r="C50" s="39" t="s">
        <v>63</v>
      </c>
      <c r="D50" s="85">
        <v>6.0416712228046121</v>
      </c>
      <c r="E50" s="85">
        <v>17.707324726075548</v>
      </c>
      <c r="F50" s="85">
        <v>2.7226799877912766</v>
      </c>
      <c r="G50" s="85">
        <v>3.7527809525702782</v>
      </c>
      <c r="H50" s="85">
        <v>7.118220880616577</v>
      </c>
      <c r="I50" s="85">
        <v>6.1063642499403992</v>
      </c>
      <c r="J50" s="85">
        <v>2.5462207952281268</v>
      </c>
      <c r="K50" s="85">
        <v>5.4045850964246744</v>
      </c>
      <c r="L50" s="51"/>
      <c r="M50" s="51"/>
    </row>
    <row r="51" spans="2:13" s="53" customFormat="1" ht="10.5" customHeight="1" x14ac:dyDescent="0.2">
      <c r="B51" s="138"/>
      <c r="C51" s="40" t="s">
        <v>3</v>
      </c>
      <c r="D51" s="88">
        <v>-2.9545037526595208</v>
      </c>
      <c r="E51" s="88">
        <v>0.55297711043227338</v>
      </c>
      <c r="F51" s="88">
        <v>-1.641104928253867E-2</v>
      </c>
      <c r="G51" s="89">
        <v>-1.2124127393526973</v>
      </c>
      <c r="H51" s="89">
        <v>-1.0009280740896354</v>
      </c>
      <c r="I51" s="89">
        <v>1.7200886584899822</v>
      </c>
      <c r="J51" s="89">
        <v>1.5861713715234149</v>
      </c>
      <c r="K51" s="89">
        <v>3.6653344371356145</v>
      </c>
      <c r="L51" s="51"/>
      <c r="M51" s="51"/>
    </row>
    <row r="52" spans="2:13" s="53" customFormat="1" ht="10.5" customHeight="1" x14ac:dyDescent="0.2">
      <c r="B52" s="138"/>
      <c r="C52" s="39" t="s">
        <v>64</v>
      </c>
      <c r="D52" s="85">
        <v>-1.9057535796968894</v>
      </c>
      <c r="E52" s="85">
        <v>2.86279637709832</v>
      </c>
      <c r="F52" s="85">
        <v>-6.1968509895027672</v>
      </c>
      <c r="G52" s="85">
        <v>-1.2794001439491942</v>
      </c>
      <c r="H52" s="85">
        <v>1.2961751966384272</v>
      </c>
      <c r="I52" s="85">
        <v>3.3268408518776438</v>
      </c>
      <c r="J52" s="85">
        <v>5.946068372253821</v>
      </c>
      <c r="K52" s="85">
        <v>1.6978518812336807</v>
      </c>
      <c r="L52" s="51"/>
      <c r="M52" s="51"/>
    </row>
    <row r="53" spans="2:13" s="53" customFormat="1" ht="10.5" customHeight="1" x14ac:dyDescent="0.2">
      <c r="B53" s="138"/>
      <c r="C53" s="40" t="s">
        <v>65</v>
      </c>
      <c r="D53" s="88">
        <v>-17.96534030960758</v>
      </c>
      <c r="E53" s="88">
        <v>-10.809546446674368</v>
      </c>
      <c r="F53" s="88">
        <v>-6.5860696569500448</v>
      </c>
      <c r="G53" s="89">
        <v>0.33123471926121972</v>
      </c>
      <c r="H53" s="89">
        <v>3.7735177612133741</v>
      </c>
      <c r="I53" s="89">
        <v>3.1222973069702009</v>
      </c>
      <c r="J53" s="89">
        <v>-4.1463587766554788E-2</v>
      </c>
      <c r="K53" s="89">
        <v>-2.9151571855558278</v>
      </c>
      <c r="L53" s="51"/>
      <c r="M53" s="51"/>
    </row>
    <row r="54" spans="2:13" s="53" customFormat="1" ht="10.5" customHeight="1" x14ac:dyDescent="0.2">
      <c r="B54" s="138"/>
      <c r="C54" s="39" t="s">
        <v>66</v>
      </c>
      <c r="D54" s="85">
        <v>3.0349506873379672</v>
      </c>
      <c r="E54" s="85">
        <v>-2.588289978402103</v>
      </c>
      <c r="F54" s="85">
        <v>-6.4669250559298064</v>
      </c>
      <c r="G54" s="85">
        <v>-5.0133126839968849</v>
      </c>
      <c r="H54" s="85">
        <v>10.25018461160494</v>
      </c>
      <c r="I54" s="85">
        <v>13.567288297753578</v>
      </c>
      <c r="J54" s="85">
        <v>7.1717938510133861</v>
      </c>
      <c r="K54" s="85">
        <v>15.029431172449181</v>
      </c>
      <c r="L54" s="51"/>
      <c r="M54" s="51"/>
    </row>
    <row r="55" spans="2:13" s="53" customFormat="1" ht="10.5" customHeight="1" x14ac:dyDescent="0.2">
      <c r="B55" s="138"/>
      <c r="C55" s="40" t="s">
        <v>67</v>
      </c>
      <c r="D55" s="88">
        <v>-3.1759437041643412</v>
      </c>
      <c r="E55" s="88">
        <v>-6.8203748861651707</v>
      </c>
      <c r="F55" s="88">
        <v>-5.0944216842800589</v>
      </c>
      <c r="G55" s="89">
        <v>-9.8061855683458266</v>
      </c>
      <c r="H55" s="89">
        <v>-5.8287058887801946</v>
      </c>
      <c r="I55" s="89">
        <v>12.053466541847291</v>
      </c>
      <c r="J55" s="89">
        <v>3.9658595369006511</v>
      </c>
      <c r="K55" s="89">
        <v>1.1585902545983906</v>
      </c>
      <c r="L55" s="51"/>
      <c r="M55" s="51"/>
    </row>
    <row r="56" spans="2:13" s="53" customFormat="1" ht="10.5" customHeight="1" x14ac:dyDescent="0.2">
      <c r="B56" s="138"/>
      <c r="C56" s="39" t="s">
        <v>68</v>
      </c>
      <c r="D56" s="85">
        <v>2.2708384328335329</v>
      </c>
      <c r="E56" s="85">
        <v>-9.530628422249265</v>
      </c>
      <c r="F56" s="85">
        <v>7.9442496455506717</v>
      </c>
      <c r="G56" s="85">
        <v>2.5521387732477807</v>
      </c>
      <c r="H56" s="85">
        <v>14.786645083094285</v>
      </c>
      <c r="I56" s="85">
        <v>42.286209170826417</v>
      </c>
      <c r="J56" s="85">
        <v>25.135830455395293</v>
      </c>
      <c r="K56" s="85">
        <v>22.116146417764316</v>
      </c>
      <c r="L56" s="51"/>
      <c r="M56" s="51"/>
    </row>
    <row r="57" spans="2:13" s="53" customFormat="1" ht="10.5" customHeight="1" x14ac:dyDescent="0.2">
      <c r="B57" s="138"/>
      <c r="C57" s="40" t="s">
        <v>69</v>
      </c>
      <c r="D57" s="88">
        <v>-4.319424651163617</v>
      </c>
      <c r="E57" s="88">
        <v>-0.89654217766188538</v>
      </c>
      <c r="F57" s="88">
        <v>4.7191199031369813</v>
      </c>
      <c r="G57" s="89">
        <v>19.154916737232664</v>
      </c>
      <c r="H57" s="89">
        <v>31.595976666065063</v>
      </c>
      <c r="I57" s="89">
        <v>33.370432085711954</v>
      </c>
      <c r="J57" s="89">
        <v>20.793466621554767</v>
      </c>
      <c r="K57" s="89">
        <v>20.485452682666015</v>
      </c>
      <c r="L57" s="51"/>
      <c r="M57" s="51"/>
    </row>
    <row r="58" spans="2:13" s="53" customFormat="1" ht="10.5" customHeight="1" x14ac:dyDescent="0.2">
      <c r="B58" s="138"/>
      <c r="C58" s="39" t="s">
        <v>4</v>
      </c>
      <c r="D58" s="85">
        <v>-15.158643705876729</v>
      </c>
      <c r="E58" s="85">
        <v>-2.2884436902377625</v>
      </c>
      <c r="F58" s="85">
        <v>3.7019298918834931</v>
      </c>
      <c r="G58" s="85">
        <v>5.3257737332123467</v>
      </c>
      <c r="H58" s="85">
        <v>18.598454920618511</v>
      </c>
      <c r="I58" s="85">
        <v>-6.0448650691683925</v>
      </c>
      <c r="J58" s="85">
        <v>32.39069319934795</v>
      </c>
      <c r="K58" s="85">
        <v>6.6623461153552501</v>
      </c>
      <c r="L58" s="51"/>
      <c r="M58" s="51"/>
    </row>
    <row r="59" spans="2:13" s="53" customFormat="1" ht="10.5" customHeight="1" x14ac:dyDescent="0.2">
      <c r="B59" s="138"/>
      <c r="C59" s="40" t="s">
        <v>70</v>
      </c>
      <c r="D59" s="88">
        <v>0.62889390892419961</v>
      </c>
      <c r="E59" s="88">
        <v>-8.1068666936949576</v>
      </c>
      <c r="F59" s="88">
        <v>-8.4416581066744651</v>
      </c>
      <c r="G59" s="89">
        <v>4.4923379269931063</v>
      </c>
      <c r="H59" s="89">
        <v>-3.5024604564674933</v>
      </c>
      <c r="I59" s="89">
        <v>4.3338407916270416</v>
      </c>
      <c r="J59" s="89">
        <v>0.28198271397148478</v>
      </c>
      <c r="K59" s="89">
        <v>18.43419481272759</v>
      </c>
      <c r="L59" s="51"/>
      <c r="M59" s="51"/>
    </row>
    <row r="60" spans="2:13" s="53" customFormat="1" ht="10.5" customHeight="1" x14ac:dyDescent="0.2">
      <c r="B60" s="138"/>
      <c r="C60" s="39" t="s">
        <v>71</v>
      </c>
      <c r="D60" s="85">
        <v>-4.8998780388132879</v>
      </c>
      <c r="E60" s="85">
        <v>-2.8447770453324694</v>
      </c>
      <c r="F60" s="85">
        <v>-5.9792093066016854</v>
      </c>
      <c r="G60" s="85">
        <v>0.19396107692655207</v>
      </c>
      <c r="H60" s="85">
        <v>0.26047654653655883</v>
      </c>
      <c r="I60" s="85">
        <v>4.4335740848862937</v>
      </c>
      <c r="J60" s="85">
        <v>3.9335005205161089</v>
      </c>
      <c r="K60" s="85">
        <v>20.868911164021231</v>
      </c>
      <c r="L60" s="51"/>
      <c r="M60" s="51"/>
    </row>
    <row r="61" spans="2:13" s="53" customFormat="1" ht="10.5" customHeight="1" x14ac:dyDescent="0.2">
      <c r="B61" s="138"/>
      <c r="C61" s="40" t="s">
        <v>72</v>
      </c>
      <c r="D61" s="88">
        <v>0.47372338039206596</v>
      </c>
      <c r="E61" s="88">
        <v>0.39836631582104154</v>
      </c>
      <c r="F61" s="88">
        <v>1.5710585966431267</v>
      </c>
      <c r="G61" s="89">
        <v>4.324603753533518</v>
      </c>
      <c r="H61" s="89">
        <v>-1.6329280754793229</v>
      </c>
      <c r="I61" s="89">
        <v>6.5547595542152504</v>
      </c>
      <c r="J61" s="89">
        <v>2.4330870091713974</v>
      </c>
      <c r="K61" s="89">
        <v>6.3336863104128005</v>
      </c>
      <c r="L61" s="51"/>
      <c r="M61" s="51"/>
    </row>
    <row r="62" spans="2:13" s="53" customFormat="1" ht="10.5" customHeight="1" x14ac:dyDescent="0.2">
      <c r="B62" s="138"/>
      <c r="C62" s="39" t="s">
        <v>73</v>
      </c>
      <c r="D62" s="85">
        <v>2.0570609974956078</v>
      </c>
      <c r="E62" s="85">
        <v>2.7257895460638837</v>
      </c>
      <c r="F62" s="85">
        <v>6.7055771473145676E-2</v>
      </c>
      <c r="G62" s="85">
        <v>11.413508795233064</v>
      </c>
      <c r="H62" s="85">
        <v>24.349397849905174</v>
      </c>
      <c r="I62" s="85">
        <v>-7.4437917770942335</v>
      </c>
      <c r="J62" s="85">
        <v>-0.65936023965080803</v>
      </c>
      <c r="K62" s="85">
        <v>14.045911494543994</v>
      </c>
      <c r="L62" s="51"/>
      <c r="M62" s="51"/>
    </row>
    <row r="63" spans="2:13" s="53" customFormat="1" ht="10.5" customHeight="1" x14ac:dyDescent="0.2">
      <c r="B63" s="138"/>
      <c r="C63" s="40" t="s">
        <v>5</v>
      </c>
      <c r="D63" s="88">
        <v>-1.4529970827589556</v>
      </c>
      <c r="E63" s="88">
        <v>-9.5642727004595418</v>
      </c>
      <c r="F63" s="88">
        <v>1.5132019840737421</v>
      </c>
      <c r="G63" s="89">
        <v>-8.5589475972288493</v>
      </c>
      <c r="H63" s="89">
        <v>3.2378873060799229</v>
      </c>
      <c r="I63" s="89">
        <v>-2.5468898867929024</v>
      </c>
      <c r="J63" s="89">
        <v>-8.3056688858196281E-2</v>
      </c>
      <c r="K63" s="89">
        <v>12.192612178294882</v>
      </c>
      <c r="L63" s="51"/>
      <c r="M63" s="51"/>
    </row>
    <row r="64" spans="2:13" s="53" customFormat="1" ht="10.5" customHeight="1" x14ac:dyDescent="0.2">
      <c r="B64" s="138"/>
      <c r="C64" s="39" t="s">
        <v>74</v>
      </c>
      <c r="D64" s="85">
        <v>5.4428329787717278</v>
      </c>
      <c r="E64" s="85">
        <v>-3.5035212830115348</v>
      </c>
      <c r="F64" s="85">
        <v>8.386888553943761</v>
      </c>
      <c r="G64" s="85">
        <v>8.5731315182924419</v>
      </c>
      <c r="H64" s="85">
        <v>11.760018525425654</v>
      </c>
      <c r="I64" s="85">
        <v>1.3924067281318786</v>
      </c>
      <c r="J64" s="85">
        <v>31.413547384290386</v>
      </c>
      <c r="K64" s="85">
        <v>15.504715010383663</v>
      </c>
      <c r="L64" s="51"/>
      <c r="M64" s="51"/>
    </row>
    <row r="65" spans="1:13" s="53" customFormat="1" ht="10.5" customHeight="1" x14ac:dyDescent="0.2">
      <c r="B65" s="138"/>
      <c r="C65" s="40" t="s">
        <v>75</v>
      </c>
      <c r="D65" s="88">
        <v>-12.233202851621417</v>
      </c>
      <c r="E65" s="88">
        <v>2.3135115233295478</v>
      </c>
      <c r="F65" s="88">
        <v>-8.6311593307693002</v>
      </c>
      <c r="G65" s="89">
        <v>3.2210032600539229</v>
      </c>
      <c r="H65" s="89">
        <v>18.529828307849261</v>
      </c>
      <c r="I65" s="89">
        <v>2.4439529945828431</v>
      </c>
      <c r="J65" s="89">
        <v>1.7380173676436295</v>
      </c>
      <c r="K65" s="89">
        <v>14.823343066986382</v>
      </c>
      <c r="L65" s="51"/>
      <c r="M65" s="51"/>
    </row>
    <row r="66" spans="1:13" s="53" customFormat="1" ht="10.5" customHeight="1" x14ac:dyDescent="0.2">
      <c r="B66" s="138"/>
      <c r="C66" s="39" t="s">
        <v>76</v>
      </c>
      <c r="D66" s="85">
        <v>-18.766850875294182</v>
      </c>
      <c r="E66" s="85">
        <v>-12.074567251978896</v>
      </c>
      <c r="F66" s="85">
        <v>-11.189876950944221</v>
      </c>
      <c r="G66" s="85">
        <v>-4.7351502032838333</v>
      </c>
      <c r="H66" s="85">
        <v>-2.3853221726360618</v>
      </c>
      <c r="I66" s="85">
        <v>11.5545603260246</v>
      </c>
      <c r="J66" s="85">
        <v>2.3400396629567499</v>
      </c>
      <c r="K66" s="85">
        <v>8.0714621428232149</v>
      </c>
      <c r="L66" s="51"/>
      <c r="M66" s="51"/>
    </row>
    <row r="67" spans="1:13" s="53" customFormat="1" ht="10.5" customHeight="1" x14ac:dyDescent="0.2">
      <c r="B67" s="138"/>
      <c r="C67" s="40" t="s">
        <v>77</v>
      </c>
      <c r="D67" s="88">
        <v>-9.6588029658849948</v>
      </c>
      <c r="E67" s="88">
        <v>7.5652603584562605</v>
      </c>
      <c r="F67" s="88">
        <v>-12.619128237280741</v>
      </c>
      <c r="G67" s="89">
        <v>0.33170470391157281</v>
      </c>
      <c r="H67" s="89">
        <v>4.6384921425218106</v>
      </c>
      <c r="I67" s="89">
        <v>-10.121919586182182</v>
      </c>
      <c r="J67" s="89">
        <v>15.36944633032078</v>
      </c>
      <c r="K67" s="89">
        <v>6.1231603923230127</v>
      </c>
      <c r="L67" s="51"/>
      <c r="M67" s="51"/>
    </row>
    <row r="68" spans="1:13" s="53" customFormat="1" ht="10.5" customHeight="1" x14ac:dyDescent="0.2">
      <c r="B68" s="138"/>
      <c r="C68" s="39" t="s">
        <v>78</v>
      </c>
      <c r="D68" s="85">
        <v>-1.1631612117371293</v>
      </c>
      <c r="E68" s="85">
        <v>1.8195770552214219</v>
      </c>
      <c r="F68" s="85">
        <v>3.9733034044898918</v>
      </c>
      <c r="G68" s="85">
        <v>0.56520722525685851</v>
      </c>
      <c r="H68" s="85">
        <v>1.2960021219514228</v>
      </c>
      <c r="I68" s="85">
        <v>8.7067864118458793</v>
      </c>
      <c r="J68" s="85">
        <v>11.690452341533963</v>
      </c>
      <c r="K68" s="85">
        <v>10.882645974501592</v>
      </c>
      <c r="L68" s="51"/>
      <c r="M68" s="51"/>
    </row>
    <row r="69" spans="1:13" s="53" customFormat="1" ht="10.5" customHeight="1" x14ac:dyDescent="0.2">
      <c r="B69" s="138"/>
      <c r="C69" s="40" t="s">
        <v>79</v>
      </c>
      <c r="D69" s="88">
        <v>-1.5037685197004658</v>
      </c>
      <c r="E69" s="88">
        <v>-8.171377930709756</v>
      </c>
      <c r="F69" s="88">
        <v>6.9233263311376136</v>
      </c>
      <c r="G69" s="89">
        <v>-1.4899532897144963</v>
      </c>
      <c r="H69" s="89">
        <v>-2.8332135968660355</v>
      </c>
      <c r="I69" s="89">
        <v>4.6471325513566031</v>
      </c>
      <c r="J69" s="89">
        <v>1.9418424995989891</v>
      </c>
      <c r="K69" s="89">
        <v>3.034525572588076</v>
      </c>
      <c r="L69" s="51"/>
      <c r="M69" s="51"/>
    </row>
    <row r="70" spans="1:13" s="53" customFormat="1" ht="15" customHeight="1" x14ac:dyDescent="0.2">
      <c r="B70" s="126" t="s">
        <v>80</v>
      </c>
      <c r="C70" s="137"/>
      <c r="D70" s="134">
        <v>0.99447379503871947</v>
      </c>
      <c r="E70" s="134">
        <v>-5.5590817500513756</v>
      </c>
      <c r="F70" s="134">
        <v>-6.0811219992697341</v>
      </c>
      <c r="G70" s="134">
        <v>-4.9407653681507346</v>
      </c>
      <c r="H70" s="134">
        <v>-2.1973899159348553</v>
      </c>
      <c r="I70" s="134">
        <v>1.4134837490384911</v>
      </c>
      <c r="J70" s="134">
        <v>-2.8108098603574438</v>
      </c>
      <c r="K70" s="134">
        <v>3.691356864995976</v>
      </c>
      <c r="L70" s="115"/>
      <c r="M70" s="51"/>
    </row>
    <row r="71" spans="1:13" s="53" customFormat="1" ht="10.5" customHeight="1" x14ac:dyDescent="0.2">
      <c r="B71" s="138"/>
      <c r="C71" s="39" t="s">
        <v>2</v>
      </c>
      <c r="D71" s="85">
        <v>9.7061924459699753</v>
      </c>
      <c r="E71" s="85">
        <v>-9.4968033732267259</v>
      </c>
      <c r="F71" s="85">
        <v>-7.5412566750311054</v>
      </c>
      <c r="G71" s="85">
        <v>4.9219888698129655</v>
      </c>
      <c r="H71" s="85">
        <v>19.953031542947809</v>
      </c>
      <c r="I71" s="85">
        <v>-2.3776514120436576</v>
      </c>
      <c r="J71" s="85">
        <v>25.822027515485789</v>
      </c>
      <c r="K71" s="85">
        <v>-10.522631675486183</v>
      </c>
      <c r="L71" s="51"/>
      <c r="M71" s="51"/>
    </row>
    <row r="72" spans="1:13" s="53" customFormat="1" ht="10.5" customHeight="1" x14ac:dyDescent="0.2">
      <c r="B72" s="138"/>
      <c r="C72" s="40" t="s">
        <v>81</v>
      </c>
      <c r="D72" s="88">
        <v>0.76846391611264941</v>
      </c>
      <c r="E72" s="88">
        <v>-5.4478637462489932</v>
      </c>
      <c r="F72" s="88">
        <v>-6.041647595978894</v>
      </c>
      <c r="G72" s="89">
        <v>-5.2031470212944413</v>
      </c>
      <c r="H72" s="89">
        <v>-2.8496035015045829</v>
      </c>
      <c r="I72" s="89">
        <v>1.5513137521107501</v>
      </c>
      <c r="J72" s="89">
        <v>-3.8115068419937614</v>
      </c>
      <c r="K72" s="89">
        <v>4.3411688573326002</v>
      </c>
      <c r="L72" s="51"/>
      <c r="M72" s="51"/>
    </row>
    <row r="73" spans="1:13" s="53" customFormat="1" ht="15" customHeight="1" x14ac:dyDescent="0.2">
      <c r="B73" s="126" t="s">
        <v>82</v>
      </c>
      <c r="C73" s="137"/>
      <c r="D73" s="134">
        <v>-0.12783268665842451</v>
      </c>
      <c r="E73" s="134">
        <v>-4.6048010426029906</v>
      </c>
      <c r="F73" s="134">
        <v>-4.759767632717649</v>
      </c>
      <c r="G73" s="134">
        <v>-3.9163332214198432</v>
      </c>
      <c r="H73" s="134">
        <v>-1.4196701194586825</v>
      </c>
      <c r="I73" s="134">
        <v>1.9443728706904251</v>
      </c>
      <c r="J73" s="134">
        <v>-0.6562142241132829</v>
      </c>
      <c r="K73" s="134">
        <v>4.1589910811976161</v>
      </c>
      <c r="L73" s="115"/>
      <c r="M73" s="51"/>
    </row>
    <row r="74" spans="1:13" s="3" customFormat="1" ht="5.25" customHeight="1" x14ac:dyDescent="0.2">
      <c r="B74" s="69"/>
      <c r="C74" s="69"/>
      <c r="D74" s="69"/>
      <c r="E74" s="69"/>
      <c r="F74" s="69"/>
      <c r="G74" s="69"/>
      <c r="H74" s="69"/>
      <c r="I74" s="69"/>
      <c r="J74" s="69"/>
      <c r="K74" s="69"/>
    </row>
    <row r="75" spans="1:13" s="2" customFormat="1" ht="0.75" customHeigh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3" s="70" customFormat="1" ht="18.75" customHeight="1" x14ac:dyDescent="0.25">
      <c r="C76" s="174" t="s">
        <v>84</v>
      </c>
      <c r="D76" s="174"/>
      <c r="E76" s="174"/>
      <c r="F76" s="174"/>
      <c r="G76" s="174"/>
      <c r="H76" s="174"/>
      <c r="I76" s="174"/>
      <c r="J76" s="174"/>
      <c r="K76" s="174"/>
    </row>
    <row r="77" spans="1:13" s="70" customFormat="1" ht="9" customHeight="1" x14ac:dyDescent="0.25">
      <c r="A77" s="71"/>
      <c r="C77" s="72" t="s">
        <v>50</v>
      </c>
      <c r="D77" s="73"/>
      <c r="E77" s="73"/>
      <c r="F77" s="73"/>
      <c r="G77" s="73"/>
      <c r="H77" s="73"/>
      <c r="I77" s="73"/>
      <c r="K77" s="74"/>
    </row>
    <row r="78" spans="1:13" s="70" customFormat="1" ht="19.5" customHeight="1" x14ac:dyDescent="0.25">
      <c r="A78" s="71"/>
      <c r="C78" s="174" t="s">
        <v>51</v>
      </c>
      <c r="D78" s="174"/>
      <c r="E78" s="174"/>
      <c r="F78" s="174"/>
      <c r="G78" s="174"/>
      <c r="H78" s="174"/>
      <c r="I78" s="174"/>
      <c r="J78" s="174"/>
      <c r="K78" s="174"/>
    </row>
    <row r="79" spans="1:13" ht="15" customHeight="1" x14ac:dyDescent="0.3">
      <c r="B79" s="78" t="s">
        <v>90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</row>
    <row r="80" spans="1:13" ht="6.75" customHeight="1" x14ac:dyDescent="0.2"/>
    <row r="82" spans="2:12" x14ac:dyDescent="0.2">
      <c r="B82" s="139"/>
      <c r="D82" s="140"/>
      <c r="E82" s="140"/>
      <c r="F82" s="140"/>
      <c r="G82" s="140"/>
      <c r="H82" s="140"/>
      <c r="I82" s="140"/>
      <c r="J82" s="140"/>
      <c r="K82" s="140"/>
      <c r="L82" s="141"/>
    </row>
    <row r="83" spans="2:12" x14ac:dyDescent="0.2">
      <c r="B83" s="139"/>
      <c r="D83" s="140"/>
      <c r="E83" s="140"/>
      <c r="F83" s="140"/>
      <c r="G83" s="140"/>
      <c r="H83" s="140"/>
      <c r="I83" s="140"/>
      <c r="J83" s="140"/>
      <c r="K83" s="140"/>
    </row>
    <row r="84" spans="2:12" ht="12.75" x14ac:dyDescent="0.2">
      <c r="D84" s="1"/>
      <c r="E84" s="1"/>
      <c r="F84" s="1"/>
      <c r="G84" s="1"/>
      <c r="H84" s="1"/>
      <c r="I84" s="1"/>
      <c r="J84" s="1"/>
      <c r="K84" s="1"/>
    </row>
    <row r="86" spans="2:12" ht="15" x14ac:dyDescent="0.25">
      <c r="B86" s="70"/>
    </row>
    <row r="87" spans="2:12" ht="15" x14ac:dyDescent="0.25">
      <c r="B87" s="80"/>
    </row>
  </sheetData>
  <mergeCells count="2">
    <mergeCell ref="C76:K76"/>
    <mergeCell ref="C78:K78"/>
  </mergeCells>
  <printOptions horizontalCentered="1" verticalCentered="1"/>
  <pageMargins left="0" right="0" top="0" bottom="0" header="0" footer="0"/>
  <pageSetup paperSize="9" scale="9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1:M72"/>
  <sheetViews>
    <sheetView showGridLines="0" view="pageBreakPreview" topLeftCell="A28" zoomScale="130" zoomScaleNormal="100" zoomScaleSheetLayoutView="130" workbookViewId="0">
      <selection activeCell="F51" sqref="F51"/>
    </sheetView>
  </sheetViews>
  <sheetFormatPr defaultRowHeight="11.25" x14ac:dyDescent="0.2"/>
  <cols>
    <col min="1" max="1" width="9.140625" style="44"/>
    <col min="2" max="2" width="4.5703125" style="44" customWidth="1"/>
    <col min="3" max="3" width="17.85546875" style="44" customWidth="1"/>
    <col min="4" max="11" width="7.7109375" style="44" customWidth="1"/>
    <col min="12" max="12" width="3.85546875" style="44" customWidth="1"/>
    <col min="13" max="16384" width="9.140625" style="44"/>
  </cols>
  <sheetData>
    <row r="1" spans="2:13" ht="10.5" customHeight="1" x14ac:dyDescent="0.2">
      <c r="B1" s="41"/>
      <c r="C1" s="41"/>
      <c r="D1" s="42"/>
      <c r="E1" s="42"/>
      <c r="F1" s="42"/>
      <c r="G1" s="42"/>
      <c r="H1" s="42"/>
      <c r="I1" s="42"/>
      <c r="J1" s="42"/>
      <c r="K1" s="43"/>
    </row>
    <row r="2" spans="2:13" s="101" customFormat="1" ht="21" customHeight="1" x14ac:dyDescent="0.2">
      <c r="B2" s="95"/>
      <c r="C2" s="96"/>
      <c r="D2" s="97"/>
      <c r="E2" s="97"/>
      <c r="F2" s="98"/>
      <c r="G2" s="97"/>
      <c r="H2" s="97"/>
      <c r="I2" s="97"/>
      <c r="J2" s="97"/>
      <c r="K2" s="97"/>
      <c r="L2" s="99"/>
      <c r="M2" s="100"/>
    </row>
    <row r="3" spans="2:13" s="107" customFormat="1" ht="10.5" customHeight="1" x14ac:dyDescent="0.2">
      <c r="B3" s="102"/>
      <c r="C3" s="103"/>
      <c r="D3" s="104"/>
      <c r="E3" s="104"/>
      <c r="F3" s="104"/>
      <c r="G3" s="105"/>
      <c r="H3" s="105"/>
      <c r="I3" s="105"/>
      <c r="J3" s="105"/>
      <c r="K3" s="105"/>
      <c r="L3" s="106"/>
      <c r="M3" s="106"/>
    </row>
    <row r="4" spans="2:13" ht="9.75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50"/>
      <c r="M4" s="50"/>
    </row>
    <row r="5" spans="2:13" ht="9.75" customHeight="1" x14ac:dyDescent="0.2">
      <c r="B5" s="35"/>
      <c r="C5" s="35"/>
      <c r="D5" s="35"/>
      <c r="E5" s="35"/>
      <c r="F5" s="35"/>
      <c r="G5" s="35"/>
      <c r="H5" s="35"/>
      <c r="I5" s="35"/>
      <c r="J5" s="35"/>
      <c r="K5" s="35"/>
      <c r="L5" s="50"/>
      <c r="M5" s="50"/>
    </row>
    <row r="6" spans="2:13" ht="9.75" customHeight="1" x14ac:dyDescent="0.2">
      <c r="B6" s="35"/>
      <c r="C6" s="35"/>
      <c r="D6" s="35"/>
      <c r="E6" s="35"/>
      <c r="F6" s="35"/>
      <c r="G6" s="35"/>
      <c r="H6" s="35"/>
      <c r="I6" s="35"/>
      <c r="J6" s="35"/>
      <c r="K6" s="35"/>
      <c r="L6" s="50"/>
      <c r="M6" s="50"/>
    </row>
    <row r="7" spans="2:13" ht="9.75" customHeight="1" x14ac:dyDescent="0.2">
      <c r="B7" s="35"/>
      <c r="C7" s="35"/>
      <c r="D7" s="35"/>
      <c r="E7" s="35"/>
      <c r="F7" s="35"/>
      <c r="G7" s="35"/>
      <c r="H7" s="35"/>
      <c r="I7" s="35"/>
      <c r="J7" s="35"/>
      <c r="K7" s="35"/>
      <c r="L7" s="50"/>
      <c r="M7" s="50"/>
    </row>
    <row r="8" spans="2:13" s="107" customFormat="1" ht="10.5" customHeight="1" x14ac:dyDescent="0.2">
      <c r="B8" s="102"/>
      <c r="C8" s="103"/>
      <c r="D8" s="105"/>
      <c r="E8" s="105"/>
      <c r="F8" s="105"/>
      <c r="G8" s="105"/>
      <c r="H8" s="105"/>
      <c r="I8" s="105"/>
      <c r="J8" s="105"/>
      <c r="K8" s="105"/>
      <c r="L8" s="106"/>
      <c r="M8" s="106"/>
    </row>
    <row r="9" spans="2:13" s="107" customFormat="1" ht="10.5" customHeight="1" x14ac:dyDescent="0.2">
      <c r="B9" s="102"/>
      <c r="C9" s="103"/>
      <c r="D9" s="104"/>
      <c r="E9" s="104"/>
      <c r="F9" s="104"/>
      <c r="G9" s="105"/>
      <c r="H9" s="105"/>
      <c r="I9" s="105"/>
      <c r="J9" s="105"/>
      <c r="K9" s="105"/>
      <c r="L9" s="106"/>
      <c r="M9" s="106"/>
    </row>
    <row r="10" spans="2:13" s="107" customFormat="1" ht="10.5" customHeight="1" x14ac:dyDescent="0.2">
      <c r="B10" s="102"/>
      <c r="C10" s="103"/>
      <c r="D10" s="105"/>
      <c r="E10" s="105"/>
      <c r="F10" s="105"/>
      <c r="G10" s="105"/>
      <c r="H10" s="105"/>
      <c r="I10" s="105"/>
      <c r="J10" s="105"/>
      <c r="K10" s="105"/>
      <c r="L10" s="106"/>
      <c r="M10" s="106"/>
    </row>
    <row r="11" spans="2:13" s="107" customFormat="1" ht="10.5" customHeight="1" x14ac:dyDescent="0.2">
      <c r="B11" s="102"/>
      <c r="C11" s="103"/>
      <c r="D11" s="104"/>
      <c r="E11" s="104"/>
      <c r="F11" s="104"/>
      <c r="G11" s="105"/>
      <c r="H11" s="105"/>
      <c r="I11" s="105"/>
      <c r="J11" s="105"/>
      <c r="K11" s="105"/>
      <c r="L11" s="106"/>
      <c r="M11" s="106"/>
    </row>
    <row r="12" spans="2:13" s="107" customFormat="1" ht="10.5" customHeight="1" x14ac:dyDescent="0.2">
      <c r="B12" s="102"/>
      <c r="C12" s="103"/>
      <c r="D12" s="105"/>
      <c r="E12" s="105"/>
      <c r="F12" s="105"/>
      <c r="G12" s="105"/>
      <c r="H12" s="105"/>
      <c r="I12" s="105"/>
      <c r="J12" s="105"/>
      <c r="K12" s="105"/>
      <c r="L12" s="106"/>
      <c r="M12" s="106"/>
    </row>
    <row r="13" spans="2:13" s="107" customFormat="1" ht="10.5" customHeight="1" x14ac:dyDescent="0.2">
      <c r="B13" s="102"/>
      <c r="C13" s="103"/>
      <c r="D13" s="104"/>
      <c r="E13" s="104"/>
      <c r="F13" s="104"/>
      <c r="G13" s="105"/>
      <c r="H13" s="105"/>
      <c r="I13" s="105"/>
      <c r="J13" s="105"/>
      <c r="K13" s="105"/>
      <c r="L13" s="106"/>
      <c r="M13" s="106"/>
    </row>
    <row r="14" spans="2:13" s="3" customFormat="1" ht="7.5" customHeight="1" x14ac:dyDescent="0.2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2:13" s="2" customFormat="1" ht="0.7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3" ht="18.75" customHeight="1" x14ac:dyDescent="0.25">
      <c r="B16" s="108" t="s">
        <v>91</v>
      </c>
      <c r="C16" s="46"/>
      <c r="D16" s="47"/>
      <c r="E16" s="48"/>
      <c r="F16" s="48"/>
      <c r="G16" s="48"/>
      <c r="H16" s="48"/>
      <c r="I16" s="48"/>
      <c r="J16" s="48"/>
      <c r="K16" s="48"/>
      <c r="L16" s="49"/>
      <c r="M16" s="50"/>
    </row>
    <row r="17" spans="2:13" s="53" customFormat="1" ht="7.5" customHeight="1" x14ac:dyDescent="0.2">
      <c r="B17" s="51"/>
      <c r="C17" s="51"/>
      <c r="D17" s="52"/>
      <c r="E17" s="52"/>
      <c r="F17" s="52"/>
      <c r="G17" s="52"/>
      <c r="H17" s="52"/>
      <c r="I17" s="52"/>
      <c r="J17" s="52"/>
      <c r="K17" s="52"/>
      <c r="L17" s="51"/>
      <c r="M17" s="51"/>
    </row>
    <row r="18" spans="2:13" s="3" customFormat="1" ht="15" customHeight="1" x14ac:dyDescent="0.2">
      <c r="B18" s="109" t="s">
        <v>92</v>
      </c>
      <c r="C18" s="54"/>
      <c r="D18" s="54"/>
      <c r="E18" s="54"/>
      <c r="F18" s="54"/>
      <c r="G18" s="54"/>
      <c r="H18" s="54"/>
      <c r="I18" s="54"/>
      <c r="J18" s="54"/>
      <c r="K18" s="54"/>
      <c r="L18" s="55"/>
    </row>
    <row r="19" spans="2:13" s="2" customFormat="1" ht="0.75" customHeight="1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3" s="58" customFormat="1" ht="20.25" customHeight="1" x14ac:dyDescent="0.2">
      <c r="B20" s="56"/>
      <c r="C20" s="56"/>
      <c r="D20" s="110">
        <v>2011</v>
      </c>
      <c r="E20" s="110">
        <v>2012</v>
      </c>
      <c r="F20" s="110">
        <v>2013</v>
      </c>
      <c r="G20" s="110">
        <v>2014</v>
      </c>
      <c r="H20" s="110">
        <v>2015</v>
      </c>
      <c r="I20" s="110">
        <v>2016</v>
      </c>
      <c r="J20" s="110">
        <v>2017</v>
      </c>
      <c r="K20" s="110" t="s">
        <v>16</v>
      </c>
      <c r="L20" s="111"/>
      <c r="M20" s="3"/>
    </row>
    <row r="21" spans="2:13" s="2" customFormat="1" ht="0.75" customHeight="1" x14ac:dyDescent="0.2">
      <c r="D21" s="4"/>
      <c r="E21" s="4"/>
      <c r="F21" s="4"/>
      <c r="G21" s="4"/>
      <c r="H21" s="4"/>
      <c r="I21" s="4"/>
      <c r="J21" s="4"/>
      <c r="K21" s="4"/>
      <c r="L21" s="4"/>
    </row>
    <row r="22" spans="2:13" ht="7.5" customHeight="1" x14ac:dyDescent="0.2">
      <c r="B22" s="59"/>
      <c r="C22" s="60"/>
      <c r="D22" s="61"/>
      <c r="E22" s="61"/>
      <c r="F22" s="61"/>
      <c r="G22" s="61"/>
      <c r="H22" s="61"/>
      <c r="I22" s="61"/>
      <c r="J22" s="61"/>
      <c r="K22" s="61"/>
      <c r="L22" s="62"/>
      <c r="M22" s="50"/>
    </row>
    <row r="23" spans="2:13" s="53" customFormat="1" ht="17.25" customHeight="1" x14ac:dyDescent="0.2">
      <c r="B23" s="112" t="s">
        <v>56</v>
      </c>
      <c r="C23" s="113"/>
      <c r="D23" s="114">
        <v>17172.790256054239</v>
      </c>
      <c r="E23" s="114">
        <v>17167.442296292767</v>
      </c>
      <c r="F23" s="114">
        <v>17294.968562314749</v>
      </c>
      <c r="G23" s="114">
        <v>17627.66246576199</v>
      </c>
      <c r="H23" s="114">
        <v>18002.31640114087</v>
      </c>
      <c r="I23" s="114">
        <v>18354.913679917976</v>
      </c>
      <c r="J23" s="114">
        <v>18862.008849959846</v>
      </c>
      <c r="K23" s="114">
        <v>19230.435757352152</v>
      </c>
      <c r="L23" s="115"/>
      <c r="M23" s="51"/>
    </row>
    <row r="24" spans="2:13" s="53" customFormat="1" ht="13.5" customHeight="1" x14ac:dyDescent="0.2">
      <c r="B24" s="63"/>
      <c r="C24" s="116" t="s">
        <v>57</v>
      </c>
      <c r="D24" s="117">
        <v>12.230123147969984</v>
      </c>
      <c r="E24" s="117">
        <v>12.403453915720606</v>
      </c>
      <c r="F24" s="117">
        <v>12.527737156051566</v>
      </c>
      <c r="G24" s="117">
        <v>12.750038483740619</v>
      </c>
      <c r="H24" s="117">
        <v>13.032932461035211</v>
      </c>
      <c r="I24" s="117">
        <v>13.469809505483928</v>
      </c>
      <c r="J24" s="117">
        <v>13.986453723301901</v>
      </c>
      <c r="K24" s="117">
        <v>14.555301135270348</v>
      </c>
      <c r="L24" s="51"/>
      <c r="M24" s="51"/>
    </row>
    <row r="25" spans="2:13" s="53" customFormat="1" ht="13.5" customHeight="1" x14ac:dyDescent="0.2">
      <c r="B25" s="63"/>
      <c r="C25" s="119" t="s">
        <v>58</v>
      </c>
      <c r="D25" s="120">
        <v>492.24121825909265</v>
      </c>
      <c r="E25" s="120">
        <v>493.39604278988901</v>
      </c>
      <c r="F25" s="120">
        <v>494.38902152237546</v>
      </c>
      <c r="G25" s="121">
        <v>500.59027105761044</v>
      </c>
      <c r="H25" s="121">
        <v>509.18026722504038</v>
      </c>
      <c r="I25" s="121">
        <v>516.76146514586333</v>
      </c>
      <c r="J25" s="121">
        <v>525.51209022590137</v>
      </c>
      <c r="K25" s="121">
        <v>533.45521268851292</v>
      </c>
      <c r="L25" s="51"/>
      <c r="M25" s="51"/>
    </row>
    <row r="26" spans="2:13" s="53" customFormat="1" ht="13.5" customHeight="1" x14ac:dyDescent="0.2">
      <c r="B26" s="63"/>
      <c r="C26" s="116" t="s">
        <v>93</v>
      </c>
      <c r="D26" s="117">
        <v>51.579220251793693</v>
      </c>
      <c r="E26" s="117">
        <v>51.595180722891563</v>
      </c>
      <c r="F26" s="117">
        <v>51.849993231352371</v>
      </c>
      <c r="G26" s="117">
        <v>52.802761608230682</v>
      </c>
      <c r="H26" s="117">
        <v>54.635664004331929</v>
      </c>
      <c r="I26" s="117">
        <v>56.786510085284959</v>
      </c>
      <c r="J26" s="117">
        <v>58.950819006362529</v>
      </c>
      <c r="K26" s="117">
        <v>61.038209015838639</v>
      </c>
      <c r="L26" s="51"/>
      <c r="M26" s="51"/>
    </row>
    <row r="27" spans="2:13" s="53" customFormat="1" ht="13.5" customHeight="1" x14ac:dyDescent="0.2">
      <c r="B27" s="63"/>
      <c r="C27" s="119" t="s">
        <v>60</v>
      </c>
      <c r="D27" s="120">
        <v>59.662313568570383</v>
      </c>
      <c r="E27" s="120">
        <v>58.289705347399078</v>
      </c>
      <c r="F27" s="120">
        <v>58.003055656602413</v>
      </c>
      <c r="G27" s="121">
        <v>57.95230993088397</v>
      </c>
      <c r="H27" s="121">
        <v>59.343506729719905</v>
      </c>
      <c r="I27" s="121">
        <v>61.441960712986557</v>
      </c>
      <c r="J27" s="121">
        <v>63.236904328846876</v>
      </c>
      <c r="K27" s="121">
        <v>65.026700618406707</v>
      </c>
      <c r="L27" s="51"/>
      <c r="M27" s="51"/>
    </row>
    <row r="28" spans="2:13" s="53" customFormat="1" ht="13.5" customHeight="1" x14ac:dyDescent="0.2">
      <c r="B28" s="63"/>
      <c r="C28" s="116" t="s">
        <v>61</v>
      </c>
      <c r="D28" s="117">
        <v>210.95900094250706</v>
      </c>
      <c r="E28" s="117">
        <v>209.42292386637348</v>
      </c>
      <c r="F28" s="117">
        <v>208.40705833071527</v>
      </c>
      <c r="G28" s="117">
        <v>214.06440464970152</v>
      </c>
      <c r="H28" s="117">
        <v>225.58686773484132</v>
      </c>
      <c r="I28" s="117">
        <v>230.91103780500569</v>
      </c>
      <c r="J28" s="117">
        <v>241.24646559849191</v>
      </c>
      <c r="K28" s="117">
        <v>248.47519573228396</v>
      </c>
      <c r="L28" s="51"/>
      <c r="M28" s="51"/>
    </row>
    <row r="29" spans="2:13" s="53" customFormat="1" ht="13.5" customHeight="1" x14ac:dyDescent="0.2">
      <c r="B29" s="63"/>
      <c r="C29" s="119" t="s">
        <v>62</v>
      </c>
      <c r="D29" s="120">
        <v>326.30405405405406</v>
      </c>
      <c r="E29" s="120">
        <v>327.0430298719773</v>
      </c>
      <c r="F29" s="120">
        <v>330.09548364153625</v>
      </c>
      <c r="G29" s="121">
        <v>335.44096728307255</v>
      </c>
      <c r="H29" s="121">
        <v>343.29907539118068</v>
      </c>
      <c r="I29" s="121">
        <v>351.53716216216219</v>
      </c>
      <c r="J29" s="121">
        <v>359.49022048364156</v>
      </c>
      <c r="K29" s="121">
        <v>363.71077953694885</v>
      </c>
      <c r="L29" s="51"/>
      <c r="M29" s="51"/>
    </row>
    <row r="30" spans="2:13" s="53" customFormat="1" ht="13.5" customHeight="1" x14ac:dyDescent="0.2">
      <c r="B30" s="63"/>
      <c r="C30" s="116" t="s">
        <v>63</v>
      </c>
      <c r="D30" s="117">
        <v>20.950120161598647</v>
      </c>
      <c r="E30" s="117">
        <v>21.85629138904806</v>
      </c>
      <c r="F30" s="117">
        <v>22.292299858294527</v>
      </c>
      <c r="G30" s="117">
        <v>22.913120278198544</v>
      </c>
      <c r="H30" s="117">
        <v>23.385415734595689</v>
      </c>
      <c r="I30" s="117">
        <v>24.20331489364078</v>
      </c>
      <c r="J30" s="117">
        <v>25.350616214159281</v>
      </c>
      <c r="K30" s="117">
        <v>26.184623921010079</v>
      </c>
      <c r="L30" s="51"/>
      <c r="M30" s="51"/>
    </row>
    <row r="31" spans="2:13" s="53" customFormat="1" ht="13.5" customHeight="1" x14ac:dyDescent="0.2">
      <c r="B31" s="63"/>
      <c r="C31" s="119" t="s">
        <v>3</v>
      </c>
      <c r="D31" s="120">
        <v>2699.2837484494435</v>
      </c>
      <c r="E31" s="120">
        <v>2709.6017220710191</v>
      </c>
      <c r="F31" s="120">
        <v>2725.6621393450791</v>
      </c>
      <c r="G31" s="121">
        <v>2752.7557766760406</v>
      </c>
      <c r="H31" s="121">
        <v>2781.0419179027494</v>
      </c>
      <c r="I31" s="121">
        <v>2811.9267451941187</v>
      </c>
      <c r="J31" s="121">
        <v>2876.4294344563814</v>
      </c>
      <c r="K31" s="121">
        <v>2922.8664732160291</v>
      </c>
      <c r="L31" s="51"/>
      <c r="M31" s="51"/>
    </row>
    <row r="32" spans="2:13" s="53" customFormat="1" ht="13.5" customHeight="1" x14ac:dyDescent="0.2">
      <c r="B32" s="63"/>
      <c r="C32" s="116" t="s">
        <v>64</v>
      </c>
      <c r="D32" s="117">
        <v>3536.4988088073906</v>
      </c>
      <c r="E32" s="117">
        <v>3560.9302844304484</v>
      </c>
      <c r="F32" s="117">
        <v>3582.5427436354548</v>
      </c>
      <c r="G32" s="117">
        <v>3660.5355312013639</v>
      </c>
      <c r="H32" s="117">
        <v>3714.7802410637446</v>
      </c>
      <c r="I32" s="117">
        <v>3794.9086471281767</v>
      </c>
      <c r="J32" s="117">
        <v>3888.1070384035502</v>
      </c>
      <c r="K32" s="117">
        <v>3949.2161975309582</v>
      </c>
      <c r="L32" s="51"/>
      <c r="M32" s="51"/>
    </row>
    <row r="33" spans="2:13" s="53" customFormat="1" ht="13.5" customHeight="1" x14ac:dyDescent="0.2">
      <c r="B33" s="63"/>
      <c r="C33" s="119" t="s">
        <v>65</v>
      </c>
      <c r="D33" s="120">
        <v>272.02052844182509</v>
      </c>
      <c r="E33" s="120">
        <v>252.16171114495731</v>
      </c>
      <c r="F33" s="120">
        <v>243.98808025958547</v>
      </c>
      <c r="G33" s="121">
        <v>245.79312628302762</v>
      </c>
      <c r="H33" s="121">
        <v>244.71690616515463</v>
      </c>
      <c r="I33" s="121">
        <v>244.24965234090462</v>
      </c>
      <c r="J33" s="121">
        <v>247.92583272630952</v>
      </c>
      <c r="K33" s="121">
        <v>253.23449092744849</v>
      </c>
      <c r="L33" s="51"/>
      <c r="M33" s="51"/>
    </row>
    <row r="34" spans="2:13" s="53" customFormat="1" ht="13.5" customHeight="1" x14ac:dyDescent="0.2">
      <c r="B34" s="63"/>
      <c r="C34" s="116" t="s">
        <v>66</v>
      </c>
      <c r="D34" s="117">
        <v>133.10785156574011</v>
      </c>
      <c r="E34" s="117">
        <v>131.09796277236498</v>
      </c>
      <c r="F34" s="117">
        <v>133.96050157341733</v>
      </c>
      <c r="G34" s="117">
        <v>139.47387804880097</v>
      </c>
      <c r="H34" s="117">
        <v>144.32438060909712</v>
      </c>
      <c r="I34" s="117">
        <v>147.46978289979452</v>
      </c>
      <c r="J34" s="117">
        <v>153.91375722659996</v>
      </c>
      <c r="K34" s="117">
        <v>161.06484570827882</v>
      </c>
      <c r="L34" s="51"/>
      <c r="M34" s="51"/>
    </row>
    <row r="35" spans="2:13" s="53" customFormat="1" ht="13.5" customHeight="1" x14ac:dyDescent="0.2">
      <c r="B35" s="63"/>
      <c r="C35" s="119" t="s">
        <v>94</v>
      </c>
      <c r="D35" s="120">
        <v>13.941371339413539</v>
      </c>
      <c r="E35" s="120">
        <v>14.122112518031809</v>
      </c>
      <c r="F35" s="120">
        <v>14.705899621959807</v>
      </c>
      <c r="G35" s="121">
        <v>15.01182456926175</v>
      </c>
      <c r="H35" s="121">
        <v>15.682531950273656</v>
      </c>
      <c r="I35" s="121">
        <v>16.835429414045763</v>
      </c>
      <c r="J35" s="121">
        <v>17.507019012211746</v>
      </c>
      <c r="K35" s="121">
        <v>18.168329157482741</v>
      </c>
      <c r="L35" s="51"/>
      <c r="M35" s="51"/>
    </row>
    <row r="36" spans="2:13" s="53" customFormat="1" ht="13.5" customHeight="1" x14ac:dyDescent="0.2">
      <c r="B36" s="63"/>
      <c r="C36" s="116" t="s">
        <v>67</v>
      </c>
      <c r="D36" s="117">
        <v>2138.0264873584028</v>
      </c>
      <c r="E36" s="117">
        <v>2077.0558269680441</v>
      </c>
      <c r="F36" s="117">
        <v>2040.7214142956034</v>
      </c>
      <c r="G36" s="117">
        <v>2044.4422272546349</v>
      </c>
      <c r="H36" s="117">
        <v>2061.3848127812275</v>
      </c>
      <c r="I36" s="117">
        <v>2081.4244115574111</v>
      </c>
      <c r="J36" s="117">
        <v>2114.1556193689057</v>
      </c>
      <c r="K36" s="117">
        <v>2135.1967497242931</v>
      </c>
      <c r="L36" s="51"/>
      <c r="M36" s="51"/>
    </row>
    <row r="37" spans="2:13" s="53" customFormat="1" ht="13.5" customHeight="1" x14ac:dyDescent="0.2">
      <c r="B37" s="63"/>
      <c r="C37" s="119" t="s">
        <v>95</v>
      </c>
      <c r="D37" s="120">
        <v>25.273162042248863</v>
      </c>
      <c r="E37" s="120">
        <v>26.292840209257665</v>
      </c>
      <c r="F37" s="120">
        <v>26.931717104827491</v>
      </c>
      <c r="G37" s="121">
        <v>27.432174028210046</v>
      </c>
      <c r="H37" s="121">
        <v>28.247376994901003</v>
      </c>
      <c r="I37" s="121">
        <v>28.830510562214418</v>
      </c>
      <c r="J37" s="121">
        <v>30.167231309184828</v>
      </c>
      <c r="K37" s="121">
        <v>31.581478426713986</v>
      </c>
      <c r="L37" s="51"/>
      <c r="M37" s="51"/>
    </row>
    <row r="38" spans="2:13" s="53" customFormat="1" ht="13.5" customHeight="1" x14ac:dyDescent="0.2">
      <c r="B38" s="63"/>
      <c r="C38" s="116" t="s">
        <v>96</v>
      </c>
      <c r="D38" s="117">
        <v>39.363495899609298</v>
      </c>
      <c r="E38" s="117">
        <v>40.869918850407259</v>
      </c>
      <c r="F38" s="117">
        <v>42.299785959870206</v>
      </c>
      <c r="G38" s="117">
        <v>43.796177188265681</v>
      </c>
      <c r="H38" s="117">
        <v>44.681134967220714</v>
      </c>
      <c r="I38" s="117">
        <v>45.732563083239519</v>
      </c>
      <c r="J38" s="117">
        <v>47.625867709423218</v>
      </c>
      <c r="K38" s="117">
        <v>49.222298685295407</v>
      </c>
      <c r="L38" s="51"/>
      <c r="M38" s="51"/>
    </row>
    <row r="39" spans="2:13" s="53" customFormat="1" ht="13.5" customHeight="1" x14ac:dyDescent="0.2">
      <c r="B39" s="63"/>
      <c r="C39" s="119" t="s">
        <v>4</v>
      </c>
      <c r="D39" s="120">
        <v>54.539159422982365</v>
      </c>
      <c r="E39" s="120">
        <v>54.341949824834998</v>
      </c>
      <c r="F39" s="120">
        <v>56.334524694185049</v>
      </c>
      <c r="G39" s="121">
        <v>58.760980276480929</v>
      </c>
      <c r="H39" s="121">
        <v>61.070509168356821</v>
      </c>
      <c r="I39" s="121">
        <v>62.538772337588938</v>
      </c>
      <c r="J39" s="121">
        <v>63.508305865011394</v>
      </c>
      <c r="K39" s="121">
        <v>65.406023898951915</v>
      </c>
      <c r="L39" s="51"/>
      <c r="M39" s="51"/>
    </row>
    <row r="40" spans="2:13" s="53" customFormat="1" ht="13.5" customHeight="1" x14ac:dyDescent="0.2">
      <c r="B40" s="63"/>
      <c r="C40" s="116" t="s">
        <v>70</v>
      </c>
      <c r="D40" s="118">
        <v>4.2725382425004961</v>
      </c>
      <c r="E40" s="118">
        <v>4.1561711144957281</v>
      </c>
      <c r="F40" s="118">
        <v>4.30367260446328</v>
      </c>
      <c r="G40" s="118">
        <v>4.3804410303953381</v>
      </c>
      <c r="H40" s="118">
        <v>4.5289596715449294</v>
      </c>
      <c r="I40" s="118">
        <v>4.6625283093834842</v>
      </c>
      <c r="J40" s="118">
        <v>4.8824369247069725</v>
      </c>
      <c r="K40" s="118">
        <v>5.0731209853652075</v>
      </c>
      <c r="L40" s="51"/>
      <c r="M40" s="51"/>
    </row>
    <row r="41" spans="2:13" s="53" customFormat="1" ht="13.5" customHeight="1" x14ac:dyDescent="0.2">
      <c r="B41" s="63"/>
      <c r="C41" s="119" t="s">
        <v>71</v>
      </c>
      <c r="D41" s="120">
        <v>859.08176436362407</v>
      </c>
      <c r="E41" s="120">
        <v>850.22407017356591</v>
      </c>
      <c r="F41" s="120">
        <v>849.51117728100587</v>
      </c>
      <c r="G41" s="121">
        <v>861.66472807613184</v>
      </c>
      <c r="H41" s="121">
        <v>878.55519753771432</v>
      </c>
      <c r="I41" s="121">
        <v>897.37175083223121</v>
      </c>
      <c r="J41" s="121">
        <v>923.9461064254283</v>
      </c>
      <c r="K41" s="121">
        <v>948.59935114276482</v>
      </c>
      <c r="L41" s="51"/>
      <c r="M41" s="51"/>
    </row>
    <row r="42" spans="2:13" s="53" customFormat="1" ht="13.5" customHeight="1" x14ac:dyDescent="0.2">
      <c r="B42" s="63"/>
      <c r="C42" s="116" t="s">
        <v>72</v>
      </c>
      <c r="D42" s="117">
        <v>433.31377464626689</v>
      </c>
      <c r="E42" s="117">
        <v>445.10695844340199</v>
      </c>
      <c r="F42" s="117">
        <v>449.75560690138309</v>
      </c>
      <c r="G42" s="117">
        <v>458.63880835111433</v>
      </c>
      <c r="H42" s="117">
        <v>467.67423565529873</v>
      </c>
      <c r="I42" s="117">
        <v>473.22718797297142</v>
      </c>
      <c r="J42" s="117">
        <v>482.59915784186182</v>
      </c>
      <c r="K42" s="117">
        <v>490.17549048041872</v>
      </c>
      <c r="L42" s="51"/>
      <c r="M42" s="51"/>
    </row>
    <row r="43" spans="2:13" s="53" customFormat="1" ht="13.5" customHeight="1" x14ac:dyDescent="0.2">
      <c r="B43" s="63"/>
      <c r="C43" s="119" t="s">
        <v>97</v>
      </c>
      <c r="D43" s="120">
        <v>486.46293388032439</v>
      </c>
      <c r="E43" s="120">
        <v>494.28479856414856</v>
      </c>
      <c r="F43" s="120">
        <v>501.16470625941486</v>
      </c>
      <c r="G43" s="121">
        <v>517.79558347488864</v>
      </c>
      <c r="H43" s="121">
        <v>537.67347200410245</v>
      </c>
      <c r="I43" s="121">
        <v>554.14025191500286</v>
      </c>
      <c r="J43" s="121">
        <v>580.77112913047677</v>
      </c>
      <c r="K43" s="121">
        <v>611.11355541096452</v>
      </c>
      <c r="L43" s="51"/>
      <c r="M43" s="51"/>
    </row>
    <row r="44" spans="2:13" s="53" customFormat="1" ht="13.5" customHeight="1" x14ac:dyDescent="0.2">
      <c r="B44" s="63"/>
      <c r="C44" s="116" t="s">
        <v>5</v>
      </c>
      <c r="D44" s="117">
        <v>233.94842592691253</v>
      </c>
      <c r="E44" s="117">
        <v>224.52438276032714</v>
      </c>
      <c r="F44" s="117">
        <v>221.98690868518239</v>
      </c>
      <c r="G44" s="117">
        <v>223.96966708068501</v>
      </c>
      <c r="H44" s="117">
        <v>228.05054285831372</v>
      </c>
      <c r="I44" s="117">
        <v>232.44219481896499</v>
      </c>
      <c r="J44" s="117">
        <v>238.93906096978819</v>
      </c>
      <c r="K44" s="117">
        <v>244.08425521641061</v>
      </c>
      <c r="L44" s="51"/>
      <c r="M44" s="51"/>
    </row>
    <row r="45" spans="2:13" s="53" customFormat="1" ht="13.5" customHeight="1" x14ac:dyDescent="0.2">
      <c r="B45" s="63"/>
      <c r="C45" s="119" t="s">
        <v>98</v>
      </c>
      <c r="D45" s="120">
        <v>169.55626179987411</v>
      </c>
      <c r="E45" s="120">
        <v>173.07822529893014</v>
      </c>
      <c r="F45" s="120">
        <v>179.16110761485211</v>
      </c>
      <c r="G45" s="121">
        <v>185.27196349905603</v>
      </c>
      <c r="H45" s="121">
        <v>192.44480805538075</v>
      </c>
      <c r="I45" s="121">
        <v>201.68370044052864</v>
      </c>
      <c r="J45" s="121">
        <v>216.32589679043423</v>
      </c>
      <c r="K45" s="121">
        <v>224.02728130899942</v>
      </c>
      <c r="L45" s="51"/>
      <c r="M45" s="51"/>
    </row>
    <row r="46" spans="2:13" s="53" customFormat="1" ht="13.5" customHeight="1" x14ac:dyDescent="0.2">
      <c r="B46" s="63"/>
      <c r="C46" s="116" t="s">
        <v>75</v>
      </c>
      <c r="D46" s="117">
        <v>92.023520310286628</v>
      </c>
      <c r="E46" s="117">
        <v>93.548486869018319</v>
      </c>
      <c r="F46" s="117">
        <v>94.942964069410081</v>
      </c>
      <c r="G46" s="117">
        <v>97.554213642672465</v>
      </c>
      <c r="H46" s="117">
        <v>101.31014899850278</v>
      </c>
      <c r="I46" s="117">
        <v>104.67840275703048</v>
      </c>
      <c r="J46" s="117">
        <v>108.23764255624614</v>
      </c>
      <c r="K46" s="117">
        <v>112.62506047178908</v>
      </c>
      <c r="L46" s="51"/>
      <c r="M46" s="51"/>
    </row>
    <row r="47" spans="2:13" s="53" customFormat="1" ht="13.5" customHeight="1" x14ac:dyDescent="0.2">
      <c r="B47" s="63"/>
      <c r="C47" s="119" t="s">
        <v>76</v>
      </c>
      <c r="D47" s="120">
        <v>48.325068137209456</v>
      </c>
      <c r="E47" s="120">
        <v>47.034990738361714</v>
      </c>
      <c r="F47" s="120">
        <v>46.50252882722998</v>
      </c>
      <c r="G47" s="121">
        <v>47.874616222766704</v>
      </c>
      <c r="H47" s="121">
        <v>48.97807622938879</v>
      </c>
      <c r="I47" s="121">
        <v>50.480766288325277</v>
      </c>
      <c r="J47" s="121">
        <v>52.944499055691693</v>
      </c>
      <c r="K47" s="121">
        <v>55.293168736180249</v>
      </c>
      <c r="L47" s="51"/>
      <c r="M47" s="51"/>
    </row>
    <row r="48" spans="2:13" s="53" customFormat="1" ht="13.5" customHeight="1" x14ac:dyDescent="0.2">
      <c r="B48" s="63"/>
      <c r="C48" s="116" t="s">
        <v>77</v>
      </c>
      <c r="D48" s="117">
        <v>1417.308787497517</v>
      </c>
      <c r="E48" s="117">
        <v>1375.8135222832927</v>
      </c>
      <c r="F48" s="117">
        <v>1352.3462022382625</v>
      </c>
      <c r="G48" s="117">
        <v>1371.0085424806305</v>
      </c>
      <c r="H48" s="117">
        <v>1420.978743129594</v>
      </c>
      <c r="I48" s="117">
        <v>1466.0592013773924</v>
      </c>
      <c r="J48" s="117">
        <v>1509.7357790874776</v>
      </c>
      <c r="K48" s="117">
        <v>1548.4917105953512</v>
      </c>
      <c r="L48" s="51"/>
      <c r="M48" s="51"/>
    </row>
    <row r="49" spans="2:13" s="53" customFormat="1" ht="13.5" customHeight="1" x14ac:dyDescent="0.2">
      <c r="B49" s="63"/>
      <c r="C49" s="119" t="s">
        <v>78</v>
      </c>
      <c r="D49" s="120">
        <v>854.15570240018133</v>
      </c>
      <c r="E49" s="120">
        <v>894.64263987402649</v>
      </c>
      <c r="F49" s="120">
        <v>974.43779556772108</v>
      </c>
      <c r="G49" s="121">
        <v>1022.860352916869</v>
      </c>
      <c r="H49" s="121">
        <v>1083.344572527574</v>
      </c>
      <c r="I49" s="121">
        <v>1118.2401822550808</v>
      </c>
      <c r="J49" s="121">
        <v>1200.7628993745234</v>
      </c>
      <c r="K49" s="121">
        <v>1240.1178330320756</v>
      </c>
      <c r="L49" s="51"/>
      <c r="M49" s="51"/>
    </row>
    <row r="50" spans="2:13" s="53" customFormat="1" ht="13.5" customHeight="1" x14ac:dyDescent="0.2">
      <c r="B50" s="63"/>
      <c r="C50" s="116" t="s">
        <v>79</v>
      </c>
      <c r="D50" s="117">
        <v>2492.6333533793977</v>
      </c>
      <c r="E50" s="117">
        <v>2528.7032645950289</v>
      </c>
      <c r="F50" s="117">
        <v>2580.4481089833748</v>
      </c>
      <c r="G50" s="117">
        <v>2656.5084211996555</v>
      </c>
      <c r="H50" s="117">
        <v>2718.9130632615284</v>
      </c>
      <c r="I50" s="117">
        <v>2767.5622664325278</v>
      </c>
      <c r="J50" s="117">
        <v>2815.7505661449318</v>
      </c>
      <c r="K50" s="117">
        <v>2852.4320200481097</v>
      </c>
      <c r="L50" s="51"/>
      <c r="M50" s="51"/>
    </row>
    <row r="51" spans="2:13" s="53" customFormat="1" ht="17.25" customHeight="1" x14ac:dyDescent="0.2">
      <c r="B51" s="112" t="s">
        <v>80</v>
      </c>
      <c r="C51" s="124"/>
      <c r="D51" s="114">
        <v>16888.639587328824</v>
      </c>
      <c r="E51" s="114">
        <v>17260.170066971736</v>
      </c>
      <c r="F51" s="114">
        <v>17588.832819918607</v>
      </c>
      <c r="G51" s="114">
        <v>18027.110740166085</v>
      </c>
      <c r="H51" s="114">
        <v>18512.905711930063</v>
      </c>
      <c r="I51" s="114">
        <v>18800.282969236585</v>
      </c>
      <c r="J51" s="114">
        <v>19232.265763608655</v>
      </c>
      <c r="K51" s="114">
        <v>19774.322868648949</v>
      </c>
      <c r="L51" s="115"/>
      <c r="M51" s="51"/>
    </row>
    <row r="52" spans="2:13" s="53" customFormat="1" ht="14.25" customHeight="1" x14ac:dyDescent="0.2">
      <c r="B52" s="63"/>
      <c r="C52" s="116" t="s">
        <v>2</v>
      </c>
      <c r="D52" s="117">
        <v>1664.0857695804393</v>
      </c>
      <c r="E52" s="117">
        <v>1693.1326954029043</v>
      </c>
      <c r="F52" s="117">
        <v>1735.0380084797337</v>
      </c>
      <c r="G52" s="117">
        <v>1784.5856471699028</v>
      </c>
      <c r="H52" s="117">
        <v>1802.4480136017983</v>
      </c>
      <c r="I52" s="117">
        <v>1827.9359622946522</v>
      </c>
      <c r="J52" s="117">
        <v>1883.6400809179172</v>
      </c>
      <c r="K52" s="117">
        <v>1923.5207431823192</v>
      </c>
      <c r="L52" s="51"/>
      <c r="M52" s="51"/>
    </row>
    <row r="53" spans="2:13" s="53" customFormat="1" ht="14.25" customHeight="1" x14ac:dyDescent="0.2">
      <c r="B53" s="63"/>
      <c r="C53" s="119" t="s">
        <v>81</v>
      </c>
      <c r="D53" s="120">
        <v>15224.553817748385</v>
      </c>
      <c r="E53" s="120">
        <v>15567.037371568829</v>
      </c>
      <c r="F53" s="120">
        <v>15853.794811438873</v>
      </c>
      <c r="G53" s="121">
        <v>16242.52509299618</v>
      </c>
      <c r="H53" s="121">
        <v>16710.457698328268</v>
      </c>
      <c r="I53" s="121">
        <v>16972.347006941935</v>
      </c>
      <c r="J53" s="121">
        <v>17348.625682690737</v>
      </c>
      <c r="K53" s="121">
        <v>17850.802125466631</v>
      </c>
      <c r="L53" s="51"/>
      <c r="M53" s="51"/>
    </row>
    <row r="54" spans="2:13" s="53" customFormat="1" ht="17.25" customHeight="1" x14ac:dyDescent="0.2">
      <c r="B54" s="112" t="s">
        <v>82</v>
      </c>
      <c r="C54" s="125"/>
      <c r="D54" s="114">
        <v>34061.429843383063</v>
      </c>
      <c r="E54" s="114">
        <v>34427.612363264503</v>
      </c>
      <c r="F54" s="114">
        <v>34883.801382233352</v>
      </c>
      <c r="G54" s="114">
        <v>35654.773205928082</v>
      </c>
      <c r="H54" s="114">
        <v>36515.222113070937</v>
      </c>
      <c r="I54" s="114">
        <v>37155.196649154561</v>
      </c>
      <c r="J54" s="114">
        <v>38094.274613568494</v>
      </c>
      <c r="K54" s="114">
        <v>39004.758626001116</v>
      </c>
      <c r="L54" s="115"/>
      <c r="M54" s="51"/>
    </row>
    <row r="55" spans="2:13" s="107" customFormat="1" ht="6.75" customHeight="1" x14ac:dyDescent="0.2">
      <c r="B55" s="102"/>
      <c r="C55" s="103"/>
      <c r="D55" s="105"/>
      <c r="E55" s="105"/>
      <c r="F55" s="105"/>
      <c r="G55" s="105"/>
      <c r="H55" s="105"/>
      <c r="I55" s="105"/>
      <c r="J55" s="105"/>
      <c r="K55" s="105"/>
      <c r="L55" s="106"/>
      <c r="M55" s="106"/>
    </row>
    <row r="56" spans="2:13" s="3" customFormat="1" ht="4.5" customHeight="1" x14ac:dyDescent="0.2"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2:13" s="2" customFormat="1" ht="0.75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3" ht="18.75" customHeight="1" x14ac:dyDescent="0.2">
      <c r="C58" s="175" t="s">
        <v>99</v>
      </c>
      <c r="D58" s="175"/>
      <c r="E58" s="175"/>
      <c r="F58" s="175"/>
      <c r="G58" s="175"/>
      <c r="H58" s="175"/>
      <c r="I58" s="175"/>
      <c r="J58" s="175"/>
      <c r="K58" s="175"/>
      <c r="L58" s="161"/>
      <c r="M58" s="50"/>
    </row>
    <row r="59" spans="2:13" ht="27" customHeight="1" x14ac:dyDescent="0.2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50"/>
      <c r="M59" s="50"/>
    </row>
    <row r="60" spans="2:13" ht="9.75" customHeight="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50"/>
      <c r="M60" s="50"/>
    </row>
    <row r="61" spans="2:13" ht="9.75" customHeight="1" x14ac:dyDescent="0.2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50"/>
      <c r="M61" s="50"/>
    </row>
    <row r="62" spans="2:13" ht="9.75" customHeight="1" x14ac:dyDescent="0.2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50"/>
      <c r="M62" s="50"/>
    </row>
    <row r="63" spans="2:13" ht="9.75" customHeight="1" x14ac:dyDescent="0.2">
      <c r="B63" s="35"/>
      <c r="C63" s="38"/>
      <c r="D63" s="35"/>
      <c r="E63" s="35"/>
      <c r="F63" s="35"/>
      <c r="G63" s="35"/>
      <c r="H63" s="35"/>
      <c r="I63" s="35"/>
      <c r="J63" s="35"/>
      <c r="K63" s="35"/>
      <c r="L63" s="50"/>
      <c r="M63" s="50"/>
    </row>
    <row r="64" spans="2:13" ht="9.75" customHeight="1" x14ac:dyDescent="0.2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50"/>
      <c r="M64" s="50"/>
    </row>
    <row r="65" spans="2:13" ht="9.75" customHeight="1" x14ac:dyDescent="0.2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50"/>
      <c r="M65" s="50"/>
    </row>
    <row r="66" spans="2:13" ht="9.75" customHeight="1" x14ac:dyDescent="0.2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50"/>
      <c r="M66" s="50"/>
    </row>
    <row r="67" spans="2:13" ht="9.75" customHeight="1" x14ac:dyDescent="0.2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50"/>
      <c r="M67" s="50"/>
    </row>
    <row r="68" spans="2:13" ht="9.75" customHeight="1" x14ac:dyDescent="0.2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50"/>
      <c r="M68" s="50"/>
    </row>
    <row r="69" spans="2:13" ht="9.75" customHeight="1" x14ac:dyDescent="0.2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50"/>
      <c r="M69" s="50"/>
    </row>
    <row r="70" spans="2:13" ht="9.75" customHeight="1" x14ac:dyDescent="0.2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50"/>
      <c r="M70" s="50"/>
    </row>
    <row r="71" spans="2:13" ht="14.25" customHeight="1" x14ac:dyDescent="0.3">
      <c r="B71" s="78" t="s">
        <v>100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50"/>
    </row>
    <row r="72" spans="2:13" ht="6.75" customHeight="1" x14ac:dyDescent="0.2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</row>
  </sheetData>
  <mergeCells count="1">
    <mergeCell ref="C58:K58"/>
  </mergeCells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M88"/>
  <sheetViews>
    <sheetView showGridLines="0" view="pageBreakPreview" zoomScale="130" zoomScaleNormal="100" zoomScaleSheetLayoutView="130" workbookViewId="0">
      <selection activeCell="A88" sqref="A88:XFD88"/>
    </sheetView>
  </sheetViews>
  <sheetFormatPr defaultRowHeight="11.25" x14ac:dyDescent="0.2"/>
  <cols>
    <col min="1" max="1" width="9.140625" style="44"/>
    <col min="2" max="2" width="4.5703125" style="44" customWidth="1"/>
    <col min="3" max="3" width="19.42578125" style="44" customWidth="1"/>
    <col min="4" max="11" width="8.28515625" style="44" customWidth="1"/>
    <col min="12" max="12" width="3.85546875" style="44" customWidth="1"/>
    <col min="13" max="16384" width="9.140625" style="44"/>
  </cols>
  <sheetData>
    <row r="1" spans="2:13" ht="10.5" customHeight="1" x14ac:dyDescent="0.2">
      <c r="B1" s="41"/>
      <c r="C1" s="41"/>
      <c r="D1" s="42"/>
      <c r="E1" s="42"/>
      <c r="F1" s="42"/>
      <c r="G1" s="42"/>
      <c r="H1" s="42"/>
      <c r="I1" s="42"/>
      <c r="J1" s="42"/>
      <c r="K1" s="43"/>
    </row>
    <row r="2" spans="2:13" s="3" customFormat="1" ht="7.5" customHeight="1" x14ac:dyDescent="0.2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3" s="2" customFormat="1" ht="0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 ht="18.75" customHeight="1" x14ac:dyDescent="0.25">
      <c r="B4" s="46" t="s">
        <v>101</v>
      </c>
      <c r="C4" s="46"/>
      <c r="D4" s="47"/>
      <c r="E4" s="48"/>
      <c r="F4" s="48"/>
      <c r="G4" s="48"/>
      <c r="H4" s="48"/>
      <c r="I4" s="48"/>
      <c r="J4" s="48"/>
      <c r="K4" s="48"/>
      <c r="L4" s="49"/>
      <c r="M4" s="50"/>
    </row>
    <row r="5" spans="2:13" s="53" customFormat="1" ht="6" customHeight="1" x14ac:dyDescent="0.2">
      <c r="B5" s="51"/>
      <c r="C5" s="51"/>
      <c r="D5" s="52"/>
      <c r="E5" s="52"/>
      <c r="F5" s="52"/>
      <c r="G5" s="52"/>
      <c r="H5" s="52"/>
      <c r="I5" s="52"/>
      <c r="J5" s="52"/>
      <c r="K5" s="52"/>
      <c r="L5" s="51"/>
      <c r="M5" s="51"/>
    </row>
    <row r="6" spans="2:13" s="3" customFormat="1" ht="12" customHeight="1" x14ac:dyDescent="0.2">
      <c r="B6" s="54" t="s">
        <v>102</v>
      </c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2:13" s="2" customFormat="1" ht="0.7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s="58" customFormat="1" ht="18.75" customHeight="1" x14ac:dyDescent="0.2">
      <c r="B8" s="3"/>
      <c r="C8" s="3"/>
      <c r="D8" s="57">
        <v>2011</v>
      </c>
      <c r="E8" s="57">
        <v>2012</v>
      </c>
      <c r="F8" s="57">
        <v>2013</v>
      </c>
      <c r="G8" s="57">
        <v>2014</v>
      </c>
      <c r="H8" s="57">
        <v>2015</v>
      </c>
      <c r="I8" s="57">
        <v>2016</v>
      </c>
      <c r="J8" s="57">
        <v>2017</v>
      </c>
      <c r="K8" s="57" t="s">
        <v>16</v>
      </c>
      <c r="L8" s="56"/>
      <c r="M8" s="3"/>
    </row>
    <row r="9" spans="2:13" s="2" customFormat="1" ht="0.75" customHeight="1" x14ac:dyDescent="0.2">
      <c r="D9" s="4"/>
      <c r="E9" s="4"/>
      <c r="F9" s="4"/>
      <c r="G9" s="4"/>
      <c r="H9" s="4"/>
      <c r="I9" s="4"/>
      <c r="J9" s="4"/>
      <c r="K9" s="4"/>
      <c r="L9" s="4"/>
    </row>
    <row r="10" spans="2:13" ht="19.5" customHeight="1" x14ac:dyDescent="0.2">
      <c r="B10" s="59" t="s">
        <v>103</v>
      </c>
      <c r="C10" s="60"/>
      <c r="D10" s="61"/>
      <c r="E10" s="61"/>
      <c r="F10" s="61"/>
      <c r="G10" s="61"/>
      <c r="H10" s="61"/>
      <c r="I10" s="61"/>
      <c r="J10" s="61"/>
      <c r="K10" s="61"/>
      <c r="L10" s="62"/>
      <c r="M10" s="50"/>
    </row>
    <row r="11" spans="2:13" s="53" customFormat="1" ht="15" customHeight="1" x14ac:dyDescent="0.2">
      <c r="B11" s="126" t="s">
        <v>56</v>
      </c>
      <c r="C11" s="124"/>
      <c r="D11" s="127">
        <v>30.78131618155312</v>
      </c>
      <c r="E11" s="127">
        <v>30.659648453767197</v>
      </c>
      <c r="F11" s="127">
        <v>30.788160508428358</v>
      </c>
      <c r="G11" s="127">
        <v>31.275606758754126</v>
      </c>
      <c r="H11" s="127">
        <v>31.823412546418634</v>
      </c>
      <c r="I11" s="127">
        <v>32.325465112431928</v>
      </c>
      <c r="J11" s="127">
        <v>33.081520357210245</v>
      </c>
      <c r="K11" s="127">
        <v>33.590333933924775</v>
      </c>
      <c r="L11" s="115"/>
      <c r="M11" s="51"/>
    </row>
    <row r="12" spans="2:13" s="53" customFormat="1" ht="10.5" customHeight="1" x14ac:dyDescent="0.2">
      <c r="B12" s="63"/>
      <c r="C12" s="37" t="s">
        <v>57</v>
      </c>
      <c r="D12" s="128">
        <v>4.20975274163668</v>
      </c>
      <c r="E12" s="128">
        <v>4.2764794362827212</v>
      </c>
      <c r="F12" s="128">
        <v>4.3272328326877236</v>
      </c>
      <c r="G12" s="128">
        <v>4.4131462500971299</v>
      </c>
      <c r="H12" s="128">
        <v>4.5242194217991969</v>
      </c>
      <c r="I12" s="128">
        <v>4.683357610001849</v>
      </c>
      <c r="J12" s="128">
        <v>4.8674658167155105</v>
      </c>
      <c r="K12" s="128">
        <v>5.0739590965682355</v>
      </c>
      <c r="L12" s="51"/>
      <c r="M12" s="51"/>
    </row>
    <row r="13" spans="2:13" s="53" customFormat="1" ht="10.5" customHeight="1" x14ac:dyDescent="0.2">
      <c r="B13" s="63"/>
      <c r="C13" s="36" t="s">
        <v>58</v>
      </c>
      <c r="D13" s="129">
        <v>44.775252716043205</v>
      </c>
      <c r="E13" s="129">
        <v>44.579414408454163</v>
      </c>
      <c r="F13" s="129">
        <v>44.439462608752855</v>
      </c>
      <c r="G13" s="130">
        <v>44.776317202240698</v>
      </c>
      <c r="H13" s="130">
        <v>45.306781796951583</v>
      </c>
      <c r="I13" s="130">
        <v>45.751347069133537</v>
      </c>
      <c r="J13" s="130">
        <v>46.304296395828864</v>
      </c>
      <c r="K13" s="130">
        <v>46.752375100733133</v>
      </c>
      <c r="L13" s="51"/>
      <c r="M13" s="51"/>
    </row>
    <row r="14" spans="2:13" s="53" customFormat="1" ht="10.5" customHeight="1" x14ac:dyDescent="0.2">
      <c r="B14" s="63"/>
      <c r="C14" s="37" t="s">
        <v>93</v>
      </c>
      <c r="D14" s="128">
        <v>7.0191758197840448</v>
      </c>
      <c r="E14" s="128">
        <v>7.0621348970339772</v>
      </c>
      <c r="F14" s="128">
        <v>7.1368392031174128</v>
      </c>
      <c r="G14" s="128">
        <v>7.3094130915027922</v>
      </c>
      <c r="H14" s="128">
        <v>7.6115547673278918</v>
      </c>
      <c r="I14" s="128">
        <v>7.9668832946517956</v>
      </c>
      <c r="J14" s="128">
        <v>8.3311525669857094</v>
      </c>
      <c r="K14" s="128">
        <v>8.6607938332655525</v>
      </c>
      <c r="L14" s="51"/>
      <c r="M14" s="51"/>
    </row>
    <row r="15" spans="2:13" s="53" customFormat="1" ht="10.5" customHeight="1" x14ac:dyDescent="0.2">
      <c r="B15" s="63"/>
      <c r="C15" s="36" t="s">
        <v>60</v>
      </c>
      <c r="D15" s="129">
        <v>13.91849239331639</v>
      </c>
      <c r="E15" s="129">
        <v>13.655973926633402</v>
      </c>
      <c r="F15" s="129">
        <v>13.623895913422921</v>
      </c>
      <c r="G15" s="130">
        <v>13.669609607473515</v>
      </c>
      <c r="H15" s="130">
        <v>14.124429184411188</v>
      </c>
      <c r="I15" s="130">
        <v>14.72993834264391</v>
      </c>
      <c r="J15" s="130">
        <v>15.264438279998569</v>
      </c>
      <c r="K15" s="130">
        <v>15.788038798932948</v>
      </c>
      <c r="L15" s="51"/>
      <c r="M15" s="51"/>
    </row>
    <row r="16" spans="2:13" s="53" customFormat="1" ht="10.5" customHeight="1" x14ac:dyDescent="0.2">
      <c r="B16" s="63"/>
      <c r="C16" s="37" t="s">
        <v>61</v>
      </c>
      <c r="D16" s="128">
        <v>20.097707267400715</v>
      </c>
      <c r="E16" s="128">
        <v>19.92740935556764</v>
      </c>
      <c r="F16" s="128">
        <v>19.828047777004361</v>
      </c>
      <c r="G16" s="128">
        <v>20.339085914356552</v>
      </c>
      <c r="H16" s="128">
        <v>21.396960215541519</v>
      </c>
      <c r="I16" s="128">
        <v>21.855647725853519</v>
      </c>
      <c r="J16" s="128">
        <v>22.781602733878831</v>
      </c>
      <c r="K16" s="128">
        <v>23.398715563119598</v>
      </c>
      <c r="L16" s="51"/>
      <c r="M16" s="51"/>
    </row>
    <row r="17" spans="2:13" s="53" customFormat="1" ht="10.5" customHeight="1" x14ac:dyDescent="0.2">
      <c r="B17" s="63"/>
      <c r="C17" s="36" t="s">
        <v>62</v>
      </c>
      <c r="D17" s="129">
        <v>58.582415449560877</v>
      </c>
      <c r="E17" s="129">
        <v>58.494550147017947</v>
      </c>
      <c r="F17" s="129">
        <v>58.809100951636609</v>
      </c>
      <c r="G17" s="130">
        <v>59.443729803840611</v>
      </c>
      <c r="H17" s="130">
        <v>60.418703870323952</v>
      </c>
      <c r="I17" s="130">
        <v>61.360998806451768</v>
      </c>
      <c r="J17" s="130">
        <v>62.335741370494468</v>
      </c>
      <c r="K17" s="130">
        <v>62.71013904047345</v>
      </c>
      <c r="L17" s="51"/>
      <c r="M17" s="51"/>
    </row>
    <row r="18" spans="2:13" s="53" customFormat="1" ht="10.5" customHeight="1" x14ac:dyDescent="0.2">
      <c r="B18" s="63"/>
      <c r="C18" s="37" t="s">
        <v>63</v>
      </c>
      <c r="D18" s="128">
        <v>15.755997895400816</v>
      </c>
      <c r="E18" s="128">
        <v>16.492613201496855</v>
      </c>
      <c r="F18" s="128">
        <v>16.885880087241926</v>
      </c>
      <c r="G18" s="128">
        <v>17.413580650681091</v>
      </c>
      <c r="H18" s="128">
        <v>17.80699926717006</v>
      </c>
      <c r="I18" s="128">
        <v>18.392359320488392</v>
      </c>
      <c r="J18" s="128">
        <v>19.268730471718431</v>
      </c>
      <c r="K18" s="128">
        <v>19.88692924902562</v>
      </c>
      <c r="L18" s="51"/>
      <c r="M18" s="51"/>
    </row>
    <row r="19" spans="2:13" s="53" customFormat="1" ht="10.5" customHeight="1" x14ac:dyDescent="0.2">
      <c r="B19" s="63"/>
      <c r="C19" s="36" t="s">
        <v>3</v>
      </c>
      <c r="D19" s="129">
        <v>41.317675622982449</v>
      </c>
      <c r="E19" s="129">
        <v>41.272817201124411</v>
      </c>
      <c r="F19" s="129">
        <v>41.304169409684491</v>
      </c>
      <c r="G19" s="130">
        <v>41.512807478035931</v>
      </c>
      <c r="H19" s="130">
        <v>41.761775530502447</v>
      </c>
      <c r="I19" s="130">
        <v>42.056936063328124</v>
      </c>
      <c r="J19" s="130">
        <v>42.863967967937022</v>
      </c>
      <c r="K19" s="130">
        <v>43.36595790105212</v>
      </c>
      <c r="L19" s="51"/>
      <c r="M19" s="51"/>
    </row>
    <row r="20" spans="2:13" s="53" customFormat="1" ht="10.5" customHeight="1" x14ac:dyDescent="0.2">
      <c r="B20" s="63"/>
      <c r="C20" s="37" t="s">
        <v>64</v>
      </c>
      <c r="D20" s="128">
        <v>44.054796746277056</v>
      </c>
      <c r="E20" s="128">
        <v>44.275859602994657</v>
      </c>
      <c r="F20" s="128">
        <v>44.42306802117222</v>
      </c>
      <c r="G20" s="128">
        <v>45.201283370600798</v>
      </c>
      <c r="H20" s="128">
        <v>45.475782450864202</v>
      </c>
      <c r="I20" s="128">
        <v>46.08323898442211</v>
      </c>
      <c r="J20" s="128">
        <v>47.026536828016184</v>
      </c>
      <c r="K20" s="128">
        <v>47.514608052321677</v>
      </c>
      <c r="L20" s="51"/>
      <c r="M20" s="51"/>
    </row>
    <row r="21" spans="2:13" s="53" customFormat="1" ht="10.5" customHeight="1" x14ac:dyDescent="0.2">
      <c r="B21" s="63"/>
      <c r="C21" s="36" t="s">
        <v>65</v>
      </c>
      <c r="D21" s="129">
        <v>24.495331014721305</v>
      </c>
      <c r="E21" s="129">
        <v>22.83031217134182</v>
      </c>
      <c r="F21" s="129">
        <v>22.251045851120416</v>
      </c>
      <c r="G21" s="130">
        <v>22.565626107876771</v>
      </c>
      <c r="H21" s="130">
        <v>22.61507442083299</v>
      </c>
      <c r="I21" s="130">
        <v>22.666100748702007</v>
      </c>
      <c r="J21" s="130">
        <v>23.122004569296536</v>
      </c>
      <c r="K21" s="130">
        <v>23.654430156576492</v>
      </c>
      <c r="L21" s="51"/>
      <c r="M21" s="51"/>
    </row>
    <row r="22" spans="2:13" s="53" customFormat="1" ht="10.5" customHeight="1" x14ac:dyDescent="0.2">
      <c r="B22" s="63"/>
      <c r="C22" s="37" t="s">
        <v>66</v>
      </c>
      <c r="D22" s="128">
        <v>13.348525442557753</v>
      </c>
      <c r="E22" s="128">
        <v>13.215038198441247</v>
      </c>
      <c r="F22" s="128">
        <v>13.540825960344533</v>
      </c>
      <c r="G22" s="128">
        <v>14.13615065176322</v>
      </c>
      <c r="H22" s="128">
        <v>14.662599822848938</v>
      </c>
      <c r="I22" s="128">
        <v>15.026435428141399</v>
      </c>
      <c r="J22" s="128">
        <v>15.730984072304951</v>
      </c>
      <c r="K22" s="128">
        <v>16.479916713756708</v>
      </c>
      <c r="L22" s="51"/>
      <c r="M22" s="51"/>
    </row>
    <row r="23" spans="2:13" s="53" customFormat="1" ht="10.5" customHeight="1" x14ac:dyDescent="0.2">
      <c r="B23" s="63"/>
      <c r="C23" s="36" t="s">
        <v>94</v>
      </c>
      <c r="D23" s="129">
        <v>43.703358430763451</v>
      </c>
      <c r="E23" s="129">
        <v>44.03527445597696</v>
      </c>
      <c r="F23" s="129">
        <v>45.416614027053136</v>
      </c>
      <c r="G23" s="130">
        <v>45.851632771111028</v>
      </c>
      <c r="H23" s="130">
        <v>47.407895859352038</v>
      </c>
      <c r="I23" s="130">
        <v>50.195078753863342</v>
      </c>
      <c r="J23" s="130">
        <v>50.981418206790188</v>
      </c>
      <c r="K23" s="130">
        <v>52.475668892515408</v>
      </c>
      <c r="L23" s="51"/>
      <c r="M23" s="51"/>
    </row>
    <row r="24" spans="2:13" s="53" customFormat="1" ht="10.5" customHeight="1" x14ac:dyDescent="0.2">
      <c r="B24" s="63"/>
      <c r="C24" s="37" t="s">
        <v>67</v>
      </c>
      <c r="D24" s="128">
        <v>35.598176612694026</v>
      </c>
      <c r="E24" s="128">
        <v>34.423049514627237</v>
      </c>
      <c r="F24" s="128">
        <v>33.649506224534399</v>
      </c>
      <c r="G24" s="128">
        <v>33.631723898768605</v>
      </c>
      <c r="H24" s="128">
        <v>33.943099735244303</v>
      </c>
      <c r="I24" s="128">
        <v>34.331358072779032</v>
      </c>
      <c r="J24" s="128">
        <v>34.920420985874387</v>
      </c>
      <c r="K24" s="128">
        <v>35.270241351921236</v>
      </c>
      <c r="L24" s="51"/>
      <c r="M24" s="51"/>
    </row>
    <row r="25" spans="2:13" s="53" customFormat="1" ht="10.5" customHeight="1" x14ac:dyDescent="0.2">
      <c r="B25" s="63"/>
      <c r="C25" s="36" t="s">
        <v>95</v>
      </c>
      <c r="D25" s="129">
        <v>12.275527080858678</v>
      </c>
      <c r="E25" s="129">
        <v>12.928891505056262</v>
      </c>
      <c r="F25" s="129">
        <v>13.380138693871457</v>
      </c>
      <c r="G25" s="130">
        <v>13.755634463186684</v>
      </c>
      <c r="H25" s="130">
        <v>14.285746000075356</v>
      </c>
      <c r="I25" s="130">
        <v>14.714414032808234</v>
      </c>
      <c r="J25" s="130">
        <v>15.562954658060683</v>
      </c>
      <c r="K25" s="130">
        <v>16.404642983645882</v>
      </c>
      <c r="L25" s="51"/>
      <c r="M25" s="51"/>
    </row>
    <row r="26" spans="2:13" s="53" customFormat="1" ht="10.5" customHeight="1" x14ac:dyDescent="0.2">
      <c r="B26" s="63"/>
      <c r="C26" s="37" t="s">
        <v>96</v>
      </c>
      <c r="D26" s="128">
        <v>12.999318355814598</v>
      </c>
      <c r="E26" s="128">
        <v>13.679071297458391</v>
      </c>
      <c r="F26" s="128">
        <v>14.301629298496531</v>
      </c>
      <c r="G26" s="128">
        <v>14.935419878209668</v>
      </c>
      <c r="H26" s="128">
        <v>15.381245879294271</v>
      </c>
      <c r="I26" s="128">
        <v>15.944524352384404</v>
      </c>
      <c r="J26" s="128">
        <v>16.874961984432169</v>
      </c>
      <c r="K26" s="128">
        <v>17.62677694118991</v>
      </c>
      <c r="L26" s="51"/>
      <c r="M26" s="51"/>
    </row>
    <row r="27" spans="2:13" s="53" customFormat="1" ht="10.5" customHeight="1" x14ac:dyDescent="0.2">
      <c r="B27" s="63"/>
      <c r="C27" s="36" t="s">
        <v>4</v>
      </c>
      <c r="D27" s="129">
        <v>104.99910366844564</v>
      </c>
      <c r="E27" s="129">
        <v>102.24261491031984</v>
      </c>
      <c r="F27" s="129">
        <v>103.30449675731911</v>
      </c>
      <c r="G27" s="130">
        <v>105.24511758649697</v>
      </c>
      <c r="H27" s="130">
        <v>107.2541432531732</v>
      </c>
      <c r="I27" s="130">
        <v>107.06402283344994</v>
      </c>
      <c r="J27" s="130">
        <v>106.38334851821747</v>
      </c>
      <c r="K27" s="130">
        <v>107.12761418299613</v>
      </c>
      <c r="L27" s="51"/>
      <c r="M27" s="51"/>
    </row>
    <row r="28" spans="2:13" s="53" customFormat="1" ht="10.5" customHeight="1" x14ac:dyDescent="0.2">
      <c r="B28" s="63"/>
      <c r="C28" s="37" t="s">
        <v>70</v>
      </c>
      <c r="D28" s="128">
        <v>6.8903127545046621</v>
      </c>
      <c r="E28" s="128">
        <v>6.6970100185074282</v>
      </c>
      <c r="F28" s="128">
        <v>6.9279203300401964</v>
      </c>
      <c r="G28" s="128">
        <v>7.0446616014463244</v>
      </c>
      <c r="H28" s="128">
        <v>7.2794248279699074</v>
      </c>
      <c r="I28" s="128">
        <v>7.4923763976446898</v>
      </c>
      <c r="J28" s="128">
        <v>7.8933585396604524</v>
      </c>
      <c r="K28" s="128">
        <v>8.2492320662999461</v>
      </c>
      <c r="L28" s="51"/>
      <c r="M28" s="51"/>
    </row>
    <row r="29" spans="2:13" s="53" customFormat="1" ht="10.5" customHeight="1" x14ac:dyDescent="0.2">
      <c r="B29" s="63"/>
      <c r="C29" s="36" t="s">
        <v>71</v>
      </c>
      <c r="D29" s="129">
        <v>51.463593384270304</v>
      </c>
      <c r="E29" s="129">
        <v>50.753585850857561</v>
      </c>
      <c r="F29" s="129">
        <v>50.566141504821779</v>
      </c>
      <c r="G29" s="130">
        <v>51.097949835505652</v>
      </c>
      <c r="H29" s="130">
        <v>51.890331199439736</v>
      </c>
      <c r="I29" s="130">
        <v>52.705964456256972</v>
      </c>
      <c r="J29" s="130">
        <v>53.946756958336444</v>
      </c>
      <c r="K29" s="130">
        <v>55.039743842793683</v>
      </c>
      <c r="L29" s="51"/>
      <c r="M29" s="51"/>
    </row>
    <row r="30" spans="2:13" s="53" customFormat="1" ht="10.5" customHeight="1" x14ac:dyDescent="0.2">
      <c r="B30" s="63"/>
      <c r="C30" s="37" t="s">
        <v>72</v>
      </c>
      <c r="D30" s="128">
        <v>87.485115010350682</v>
      </c>
      <c r="E30" s="128">
        <v>88.684391002869503</v>
      </c>
      <c r="F30" s="128">
        <v>88.534568287673835</v>
      </c>
      <c r="G30" s="128">
        <v>89.281449941817087</v>
      </c>
      <c r="H30" s="128">
        <v>90.093283693950823</v>
      </c>
      <c r="I30" s="128">
        <v>90.379524059009057</v>
      </c>
      <c r="J30" s="128">
        <v>91.453317764233816</v>
      </c>
      <c r="K30" s="128">
        <v>92.059007226888653</v>
      </c>
      <c r="L30" s="51"/>
      <c r="M30" s="51"/>
    </row>
    <row r="31" spans="2:13" s="53" customFormat="1" ht="10.5" customHeight="1" x14ac:dyDescent="0.2">
      <c r="B31" s="63"/>
      <c r="C31" s="36" t="s">
        <v>97</v>
      </c>
      <c r="D31" s="129">
        <v>12.626873640666677</v>
      </c>
      <c r="E31" s="129">
        <v>12.827238245812751</v>
      </c>
      <c r="F31" s="129">
        <v>13.016588911210192</v>
      </c>
      <c r="G31" s="130">
        <v>13.454827551057289</v>
      </c>
      <c r="H31" s="130">
        <v>13.981887192929463</v>
      </c>
      <c r="I31" s="130">
        <v>14.420596245218279</v>
      </c>
      <c r="J31" s="130">
        <v>15.115588182043535</v>
      </c>
      <c r="K31" s="130">
        <v>15.90222603452165</v>
      </c>
      <c r="L31" s="51"/>
      <c r="M31" s="51"/>
    </row>
    <row r="32" spans="2:13" s="53" customFormat="1" ht="10.5" customHeight="1" x14ac:dyDescent="0.2">
      <c r="B32" s="63"/>
      <c r="C32" s="37" t="s">
        <v>5</v>
      </c>
      <c r="D32" s="128">
        <v>22.159243192289207</v>
      </c>
      <c r="E32" s="128">
        <v>21.353176737581997</v>
      </c>
      <c r="F32" s="128">
        <v>21.227937295973373</v>
      </c>
      <c r="G32" s="128">
        <v>21.533267354480294</v>
      </c>
      <c r="H32" s="128">
        <v>22.016638462489617</v>
      </c>
      <c r="I32" s="128">
        <v>22.511471097667421</v>
      </c>
      <c r="J32" s="128">
        <v>23.197291435180354</v>
      </c>
      <c r="K32" s="128">
        <v>23.767745015577663</v>
      </c>
      <c r="L32" s="51"/>
      <c r="M32" s="51"/>
    </row>
    <row r="33" spans="2:13" s="53" customFormat="1" ht="10.5" customHeight="1" x14ac:dyDescent="0.2">
      <c r="B33" s="63"/>
      <c r="C33" s="36" t="s">
        <v>98</v>
      </c>
      <c r="D33" s="129">
        <v>8.4156801236408647</v>
      </c>
      <c r="E33" s="129">
        <v>8.6279497641063116</v>
      </c>
      <c r="F33" s="129">
        <v>8.9631240273800881</v>
      </c>
      <c r="G33" s="130">
        <v>9.302459198253505</v>
      </c>
      <c r="H33" s="130">
        <v>9.7097740155189403</v>
      </c>
      <c r="I33" s="130">
        <v>10.23435888715713</v>
      </c>
      <c r="J33" s="130">
        <v>11.012117824740155</v>
      </c>
      <c r="K33" s="130">
        <v>11.493204690903504</v>
      </c>
      <c r="L33" s="51"/>
      <c r="M33" s="51"/>
    </row>
    <row r="34" spans="2:13" s="53" customFormat="1" ht="10.5" customHeight="1" x14ac:dyDescent="0.2">
      <c r="B34" s="63"/>
      <c r="C34" s="37" t="s">
        <v>75</v>
      </c>
      <c r="D34" s="128">
        <v>17.047365541831809</v>
      </c>
      <c r="E34" s="128">
        <v>17.303785561476385</v>
      </c>
      <c r="F34" s="128">
        <v>17.53979520599011</v>
      </c>
      <c r="G34" s="128">
        <v>18.003719834664974</v>
      </c>
      <c r="H34" s="128">
        <v>18.683832615993271</v>
      </c>
      <c r="I34" s="128">
        <v>19.27493659447671</v>
      </c>
      <c r="J34" s="128">
        <v>19.902519396138473</v>
      </c>
      <c r="K34" s="128">
        <v>20.676247940126316</v>
      </c>
      <c r="L34" s="51"/>
      <c r="M34" s="51"/>
    </row>
    <row r="35" spans="2:13" s="53" customFormat="1" ht="10.5" customHeight="1" x14ac:dyDescent="0.2">
      <c r="B35" s="63"/>
      <c r="C35" s="36" t="s">
        <v>76</v>
      </c>
      <c r="D35" s="129">
        <v>23.540591637540892</v>
      </c>
      <c r="E35" s="129">
        <v>22.86837650216685</v>
      </c>
      <c r="F35" s="129">
        <v>22.578975420470478</v>
      </c>
      <c r="G35" s="130">
        <v>23.219815803068535</v>
      </c>
      <c r="H35" s="130">
        <v>23.737738685304503</v>
      </c>
      <c r="I35" s="130">
        <v>24.45027258556026</v>
      </c>
      <c r="J35" s="130">
        <v>25.630418434368995</v>
      </c>
      <c r="K35" s="130">
        <v>26.719471994348318</v>
      </c>
      <c r="L35" s="51"/>
      <c r="M35" s="51"/>
    </row>
    <row r="36" spans="2:13" s="53" customFormat="1" ht="10.5" customHeight="1" x14ac:dyDescent="0.2">
      <c r="B36" s="63"/>
      <c r="C36" s="37" t="s">
        <v>77</v>
      </c>
      <c r="D36" s="128">
        <v>30.325680284955581</v>
      </c>
      <c r="E36" s="128">
        <v>29.418844170745668</v>
      </c>
      <c r="F36" s="128">
        <v>29.0245176840317</v>
      </c>
      <c r="G36" s="128">
        <v>29.512537131386569</v>
      </c>
      <c r="H36" s="128">
        <v>30.61784488409193</v>
      </c>
      <c r="I36" s="128">
        <v>31.561837797378221</v>
      </c>
      <c r="J36" s="128">
        <v>32.433227772717522</v>
      </c>
      <c r="K36" s="128">
        <v>33.236149526110644</v>
      </c>
      <c r="L36" s="51"/>
      <c r="M36" s="51"/>
    </row>
    <row r="37" spans="2:13" s="53" customFormat="1" ht="10.5" customHeight="1" x14ac:dyDescent="0.2">
      <c r="B37" s="63"/>
      <c r="C37" s="36" t="s">
        <v>78</v>
      </c>
      <c r="D37" s="129">
        <v>11.550448984451405</v>
      </c>
      <c r="E37" s="129">
        <v>11.944733737979085</v>
      </c>
      <c r="F37" s="129">
        <v>12.8597569564274</v>
      </c>
      <c r="G37" s="130">
        <v>13.349939544015383</v>
      </c>
      <c r="H37" s="130">
        <v>13.989542463127057</v>
      </c>
      <c r="I37" s="130">
        <v>14.291138997548543</v>
      </c>
      <c r="J37" s="130">
        <v>15.192414936985505</v>
      </c>
      <c r="K37" s="130">
        <v>15.465889277693599</v>
      </c>
      <c r="L37" s="51"/>
      <c r="M37" s="51"/>
    </row>
    <row r="38" spans="2:13" s="53" customFormat="1" ht="10.5" customHeight="1" x14ac:dyDescent="0.2">
      <c r="B38" s="63"/>
      <c r="C38" s="37" t="s">
        <v>79</v>
      </c>
      <c r="D38" s="128">
        <v>39.387427563868172</v>
      </c>
      <c r="E38" s="128">
        <v>39.693952823091266</v>
      </c>
      <c r="F38" s="128">
        <v>40.252832948294618</v>
      </c>
      <c r="G38" s="128">
        <v>41.124331179461208</v>
      </c>
      <c r="H38" s="128">
        <v>41.758763066526321</v>
      </c>
      <c r="I38" s="128">
        <v>42.157602157453816</v>
      </c>
      <c r="J38" s="128">
        <v>42.637046731449601</v>
      </c>
      <c r="K38" s="128">
        <v>42.923358814261235</v>
      </c>
      <c r="L38" s="51"/>
      <c r="M38" s="51"/>
    </row>
    <row r="39" spans="2:13" s="53" customFormat="1" ht="15" customHeight="1" x14ac:dyDescent="0.2">
      <c r="B39" s="126" t="s">
        <v>80</v>
      </c>
      <c r="C39" s="124"/>
      <c r="D39" s="127">
        <v>48.746742919358724</v>
      </c>
      <c r="E39" s="127">
        <v>49.438007152863676</v>
      </c>
      <c r="F39" s="127">
        <v>50.007859402795475</v>
      </c>
      <c r="G39" s="127">
        <v>50.863357917165217</v>
      </c>
      <c r="H39" s="127">
        <v>51.856077953423828</v>
      </c>
      <c r="I39" s="127">
        <v>52.273015518580905</v>
      </c>
      <c r="J39" s="127">
        <v>53.067543090586597</v>
      </c>
      <c r="K39" s="127">
        <v>54.167689046846924</v>
      </c>
      <c r="L39" s="115"/>
      <c r="M39" s="51"/>
    </row>
    <row r="40" spans="2:13" s="53" customFormat="1" ht="10.5" customHeight="1" x14ac:dyDescent="0.2">
      <c r="B40" s="63"/>
      <c r="C40" s="37" t="s">
        <v>2</v>
      </c>
      <c r="D40" s="128">
        <v>48.455185328049723</v>
      </c>
      <c r="E40" s="128">
        <v>48.722478896457723</v>
      </c>
      <c r="F40" s="128">
        <v>49.357639569671505</v>
      </c>
      <c r="G40" s="128">
        <v>50.220013243430252</v>
      </c>
      <c r="H40" s="128">
        <v>50.302026363649077</v>
      </c>
      <c r="I40" s="128">
        <v>50.405512832696367</v>
      </c>
      <c r="J40" s="128">
        <v>51.314041131429207</v>
      </c>
      <c r="K40" s="128">
        <v>51.93314354548837</v>
      </c>
      <c r="L40" s="51"/>
      <c r="M40" s="51"/>
    </row>
    <row r="41" spans="2:13" s="53" customFormat="1" ht="10.5" customHeight="1" x14ac:dyDescent="0.2">
      <c r="B41" s="63"/>
      <c r="C41" s="36" t="s">
        <v>81</v>
      </c>
      <c r="D41" s="129">
        <v>48.778823819977269</v>
      </c>
      <c r="E41" s="129">
        <v>49.517100079105113</v>
      </c>
      <c r="F41" s="129">
        <v>50.080060939128188</v>
      </c>
      <c r="G41" s="130">
        <v>50.935049384252665</v>
      </c>
      <c r="H41" s="130">
        <v>52.029459818628176</v>
      </c>
      <c r="I41" s="130">
        <v>52.482434597567448</v>
      </c>
      <c r="J41" s="130">
        <v>53.265170055819979</v>
      </c>
      <c r="K41" s="130">
        <v>54.420003596847522</v>
      </c>
      <c r="L41" s="51"/>
      <c r="M41" s="51"/>
    </row>
    <row r="42" spans="2:13" s="53" customFormat="1" ht="15" customHeight="1" x14ac:dyDescent="0.2">
      <c r="B42" s="126" t="s">
        <v>82</v>
      </c>
      <c r="C42" s="125"/>
      <c r="D42" s="131">
        <v>37.663851644206154</v>
      </c>
      <c r="E42" s="131">
        <v>37.871511676388351</v>
      </c>
      <c r="F42" s="131">
        <v>38.188552568102338</v>
      </c>
      <c r="G42" s="131">
        <v>38.837688604662112</v>
      </c>
      <c r="H42" s="131">
        <v>39.574333829068465</v>
      </c>
      <c r="I42" s="131">
        <v>40.060741195559658</v>
      </c>
      <c r="J42" s="131">
        <v>40.848325234993901</v>
      </c>
      <c r="K42" s="131">
        <v>41.602563018668839</v>
      </c>
      <c r="L42" s="115"/>
      <c r="M42" s="51"/>
    </row>
    <row r="43" spans="2:13" ht="19.5" customHeight="1" x14ac:dyDescent="0.2">
      <c r="B43" s="59" t="s">
        <v>104</v>
      </c>
      <c r="C43" s="60"/>
      <c r="D43" s="67"/>
      <c r="E43" s="67"/>
      <c r="F43" s="68"/>
      <c r="G43" s="67"/>
      <c r="H43" s="67"/>
      <c r="I43" s="67"/>
      <c r="J43" s="67"/>
      <c r="K43" s="67"/>
      <c r="L43" s="62"/>
      <c r="M43" s="50"/>
    </row>
    <row r="44" spans="2:13" s="53" customFormat="1" ht="15" customHeight="1" x14ac:dyDescent="0.2">
      <c r="B44" s="126" t="s">
        <v>56</v>
      </c>
      <c r="C44" s="132"/>
      <c r="D44" s="133">
        <v>476.18321538249336</v>
      </c>
      <c r="E44" s="133">
        <v>465.32309226536881</v>
      </c>
      <c r="F44" s="133">
        <v>458.33347428207588</v>
      </c>
      <c r="G44" s="133">
        <v>450.94691216888089</v>
      </c>
      <c r="H44" s="133">
        <v>451.57050396167733</v>
      </c>
      <c r="I44" s="133">
        <v>464.38569712799733</v>
      </c>
      <c r="J44" s="133">
        <v>483.02543529364584</v>
      </c>
      <c r="K44" s="133">
        <v>506.32741488418753</v>
      </c>
      <c r="L44" s="115"/>
      <c r="M44" s="51"/>
    </row>
    <row r="45" spans="2:13" s="53" customFormat="1" ht="10.5" customHeight="1" x14ac:dyDescent="0.2">
      <c r="B45" s="63"/>
      <c r="C45" s="39" t="s">
        <v>57</v>
      </c>
      <c r="D45" s="64">
        <v>64.336168960290038</v>
      </c>
      <c r="E45" s="64">
        <v>63.59456188886989</v>
      </c>
      <c r="F45" s="64">
        <v>60.969472421902715</v>
      </c>
      <c r="G45" s="64">
        <v>59.423758183000707</v>
      </c>
      <c r="H45" s="64">
        <v>52.58560398558528</v>
      </c>
      <c r="I45" s="64">
        <v>51.588686414272885</v>
      </c>
      <c r="J45" s="64">
        <v>53.908583615182685</v>
      </c>
      <c r="K45" s="64">
        <v>58.94551770033766</v>
      </c>
      <c r="L45" s="51"/>
      <c r="M45" s="51"/>
    </row>
    <row r="46" spans="2:13" s="53" customFormat="1" ht="10.5" customHeight="1" x14ac:dyDescent="0.2">
      <c r="B46" s="63"/>
      <c r="C46" s="40" t="s">
        <v>58</v>
      </c>
      <c r="D46" s="65">
        <v>467.24900061864201</v>
      </c>
      <c r="E46" s="65">
        <v>462.85748927455751</v>
      </c>
      <c r="F46" s="65">
        <v>449.04255568996666</v>
      </c>
      <c r="G46" s="66">
        <v>437.9528603026356</v>
      </c>
      <c r="H46" s="66">
        <v>417.68208744267702</v>
      </c>
      <c r="I46" s="66">
        <v>420.27951231213081</v>
      </c>
      <c r="J46" s="66">
        <v>421.48844389696256</v>
      </c>
      <c r="K46" s="66">
        <v>433.32567374630071</v>
      </c>
      <c r="L46" s="51"/>
      <c r="M46" s="51"/>
    </row>
    <row r="47" spans="2:13" s="53" customFormat="1" ht="10.5" customHeight="1" x14ac:dyDescent="0.2">
      <c r="B47" s="63"/>
      <c r="C47" s="39" t="s">
        <v>59</v>
      </c>
      <c r="D47" s="64">
        <v>92.650414134482702</v>
      </c>
      <c r="E47" s="64">
        <v>94.625402410977813</v>
      </c>
      <c r="F47" s="64">
        <v>104.22870104818544</v>
      </c>
      <c r="G47" s="64">
        <v>96.133856211887291</v>
      </c>
      <c r="H47" s="64">
        <v>95.933721366055281</v>
      </c>
      <c r="I47" s="64">
        <v>100.3593863252497</v>
      </c>
      <c r="J47" s="64">
        <v>103.45438358007144</v>
      </c>
      <c r="K47" s="64">
        <v>123.80583520045779</v>
      </c>
      <c r="L47" s="51"/>
      <c r="M47" s="51"/>
    </row>
    <row r="48" spans="2:13" s="53" customFormat="1" ht="10.5" customHeight="1" x14ac:dyDescent="0.2">
      <c r="B48" s="63"/>
      <c r="C48" s="40" t="s">
        <v>60</v>
      </c>
      <c r="D48" s="65">
        <v>222.16692419177687</v>
      </c>
      <c r="E48" s="65">
        <v>208.8177895788688</v>
      </c>
      <c r="F48" s="65">
        <v>199.06990297948207</v>
      </c>
      <c r="G48" s="66">
        <v>252.03184255498263</v>
      </c>
      <c r="H48" s="66">
        <v>251.92535121596529</v>
      </c>
      <c r="I48" s="66">
        <v>238.78312928738333</v>
      </c>
      <c r="J48" s="66">
        <v>255.51104129560645</v>
      </c>
      <c r="K48" s="66">
        <v>269.31327857940363</v>
      </c>
      <c r="L48" s="51"/>
      <c r="M48" s="51"/>
    </row>
    <row r="49" spans="2:13" s="53" customFormat="1" ht="10.5" customHeight="1" x14ac:dyDescent="0.2">
      <c r="B49" s="63"/>
      <c r="C49" s="39" t="s">
        <v>61</v>
      </c>
      <c r="D49" s="64">
        <v>215.1029549001772</v>
      </c>
      <c r="E49" s="64">
        <v>210.02874440786664</v>
      </c>
      <c r="F49" s="64">
        <v>203.4320875187114</v>
      </c>
      <c r="G49" s="64">
        <v>193.37719029486107</v>
      </c>
      <c r="H49" s="64">
        <v>219.95471835711444</v>
      </c>
      <c r="I49" s="64">
        <v>209.10969728198052</v>
      </c>
      <c r="J49" s="64">
        <v>237.72235659736617</v>
      </c>
      <c r="K49" s="64">
        <v>259.6996016650703</v>
      </c>
      <c r="L49" s="51"/>
      <c r="M49" s="51"/>
    </row>
    <row r="50" spans="2:13" s="53" customFormat="1" ht="10.5" customHeight="1" x14ac:dyDescent="0.2">
      <c r="B50" s="63"/>
      <c r="C50" s="40" t="s">
        <v>62</v>
      </c>
      <c r="D50" s="65">
        <v>769.50707915680039</v>
      </c>
      <c r="E50" s="65">
        <v>790.76213138245885</v>
      </c>
      <c r="F50" s="65">
        <v>721.72685496906661</v>
      </c>
      <c r="G50" s="66">
        <v>683.17374069306209</v>
      </c>
      <c r="H50" s="66">
        <v>671.50949578552809</v>
      </c>
      <c r="I50" s="66">
        <v>706.7417356321647</v>
      </c>
      <c r="J50" s="66">
        <v>714.37996499107794</v>
      </c>
      <c r="K50" s="66">
        <v>757.57035895150352</v>
      </c>
      <c r="L50" s="51"/>
      <c r="M50" s="51"/>
    </row>
    <row r="51" spans="2:13" s="53" customFormat="1" ht="10.5" customHeight="1" x14ac:dyDescent="0.2">
      <c r="B51" s="63"/>
      <c r="C51" s="39" t="s">
        <v>63</v>
      </c>
      <c r="D51" s="64">
        <v>264.74637199199589</v>
      </c>
      <c r="E51" s="64">
        <v>312.67064689970579</v>
      </c>
      <c r="F51" s="64">
        <v>322.41057390649291</v>
      </c>
      <c r="G51" s="64">
        <v>335.61707265686442</v>
      </c>
      <c r="H51" s="64">
        <v>360.20455045731154</v>
      </c>
      <c r="I51" s="64">
        <v>381.42361196730394</v>
      </c>
      <c r="J51" s="64">
        <v>391.22736433873604</v>
      </c>
      <c r="K51" s="64">
        <v>412.04583960095488</v>
      </c>
      <c r="L51" s="51"/>
      <c r="M51" s="51"/>
    </row>
    <row r="52" spans="2:13" s="53" customFormat="1" ht="10.5" customHeight="1" x14ac:dyDescent="0.2">
      <c r="B52" s="63"/>
      <c r="C52" s="40" t="s">
        <v>3</v>
      </c>
      <c r="D52" s="65">
        <v>772.01336294504051</v>
      </c>
      <c r="E52" s="65">
        <v>772.48679391323458</v>
      </c>
      <c r="F52" s="65">
        <v>768.39229762998661</v>
      </c>
      <c r="G52" s="66">
        <v>755.40165581209135</v>
      </c>
      <c r="H52" s="66">
        <v>744.67376332199638</v>
      </c>
      <c r="I52" s="66">
        <v>754.45786594884112</v>
      </c>
      <c r="J52" s="66">
        <v>763.61526810772136</v>
      </c>
      <c r="K52" s="66">
        <v>788.15108378632294</v>
      </c>
      <c r="L52" s="51"/>
      <c r="M52" s="51"/>
    </row>
    <row r="53" spans="2:13" s="53" customFormat="1" ht="10.5" customHeight="1" x14ac:dyDescent="0.2">
      <c r="B53" s="63"/>
      <c r="C53" s="39" t="s">
        <v>64</v>
      </c>
      <c r="D53" s="64">
        <v>565.22833027843785</v>
      </c>
      <c r="E53" s="64">
        <v>580.3180684538529</v>
      </c>
      <c r="F53" s="64">
        <v>542.87163306435366</v>
      </c>
      <c r="G53" s="64">
        <v>533.69594717932443</v>
      </c>
      <c r="H53" s="64">
        <v>535.95443197269935</v>
      </c>
      <c r="I53" s="64">
        <v>549.33293137621445</v>
      </c>
      <c r="J53" s="64">
        <v>579.67369658482517</v>
      </c>
      <c r="K53" s="64">
        <v>586.41737629275895</v>
      </c>
      <c r="L53" s="51"/>
      <c r="M53" s="51"/>
    </row>
    <row r="54" spans="2:13" s="53" customFormat="1" ht="10.5" customHeight="1" x14ac:dyDescent="0.2">
      <c r="B54" s="63"/>
      <c r="C54" s="40" t="s">
        <v>65</v>
      </c>
      <c r="D54" s="65">
        <v>583.72896952591589</v>
      </c>
      <c r="E54" s="65">
        <v>523.45661680123999</v>
      </c>
      <c r="F54" s="65">
        <v>492.53993738683005</v>
      </c>
      <c r="G54" s="66">
        <v>497.47750040480366</v>
      </c>
      <c r="H54" s="66">
        <v>519.65651409788927</v>
      </c>
      <c r="I54" s="66">
        <v>538.1183079796117</v>
      </c>
      <c r="J54" s="66">
        <v>540.57816286624836</v>
      </c>
      <c r="K54" s="66">
        <v>525.64902233264036</v>
      </c>
      <c r="L54" s="51"/>
      <c r="M54" s="51"/>
    </row>
    <row r="55" spans="2:13" s="53" customFormat="1" ht="10.5" customHeight="1" x14ac:dyDescent="0.2">
      <c r="B55" s="63"/>
      <c r="C55" s="39" t="s">
        <v>66</v>
      </c>
      <c r="D55" s="64">
        <v>139.57696037703377</v>
      </c>
      <c r="E55" s="64">
        <v>136.66829095855763</v>
      </c>
      <c r="F55" s="64">
        <v>128.18254414042295</v>
      </c>
      <c r="G55" s="64">
        <v>122.08478031632993</v>
      </c>
      <c r="H55" s="64">
        <v>134.91922645983823</v>
      </c>
      <c r="I55" s="64">
        <v>153.67695534459594</v>
      </c>
      <c r="J55" s="64">
        <v>165.2017983013794</v>
      </c>
      <c r="K55" s="64">
        <v>190.23899499892011</v>
      </c>
      <c r="L55" s="51"/>
      <c r="M55" s="51"/>
    </row>
    <row r="56" spans="2:13" s="53" customFormat="1" ht="10.5" customHeight="1" x14ac:dyDescent="0.2">
      <c r="B56" s="63"/>
      <c r="C56" s="40" t="s">
        <v>67</v>
      </c>
      <c r="D56" s="65">
        <v>461.96684143790731</v>
      </c>
      <c r="E56" s="65">
        <v>428.46787238099466</v>
      </c>
      <c r="F56" s="65">
        <v>404.57943629028188</v>
      </c>
      <c r="G56" s="66">
        <v>364.04902451954979</v>
      </c>
      <c r="H56" s="66">
        <v>343.15991533009156</v>
      </c>
      <c r="I56" s="66">
        <v>385.1764801810823</v>
      </c>
      <c r="J56" s="66">
        <v>401.01691146031948</v>
      </c>
      <c r="K56" s="66">
        <v>405.6892212998157</v>
      </c>
      <c r="L56" s="51"/>
      <c r="M56" s="51"/>
    </row>
    <row r="57" spans="2:13" s="53" customFormat="1" ht="10.5" customHeight="1" x14ac:dyDescent="0.2">
      <c r="B57" s="63"/>
      <c r="C57" s="39" t="s">
        <v>68</v>
      </c>
      <c r="D57" s="64">
        <v>124.52007975696303</v>
      </c>
      <c r="E57" s="64">
        <v>114.047084100066</v>
      </c>
      <c r="F57" s="64">
        <v>124.38169763242431</v>
      </c>
      <c r="G57" s="64">
        <v>128.74341658525336</v>
      </c>
      <c r="H57" s="64">
        <v>149.04616008870281</v>
      </c>
      <c r="I57" s="64">
        <v>214.01757619118555</v>
      </c>
      <c r="J57" s="64">
        <v>270.70550130768186</v>
      </c>
      <c r="K57" s="64">
        <v>332.84949326837358</v>
      </c>
      <c r="L57" s="51"/>
      <c r="M57" s="51"/>
    </row>
    <row r="58" spans="2:13" s="53" customFormat="1" ht="10.5" customHeight="1" x14ac:dyDescent="0.2">
      <c r="B58" s="63"/>
      <c r="C58" s="40" t="s">
        <v>69</v>
      </c>
      <c r="D58" s="65">
        <v>102.92326319648535</v>
      </c>
      <c r="E58" s="65">
        <v>103.37803532799143</v>
      </c>
      <c r="F58" s="65">
        <v>109.35754878632974</v>
      </c>
      <c r="G58" s="66">
        <v>131.43003387989</v>
      </c>
      <c r="H58" s="66">
        <v>174.59158900247806</v>
      </c>
      <c r="I58" s="66">
        <v>235.83137517320662</v>
      </c>
      <c r="J58" s="66">
        <v>289.50689026910891</v>
      </c>
      <c r="K58" s="66">
        <v>352.53694247352382</v>
      </c>
      <c r="L58" s="51"/>
      <c r="M58" s="51"/>
    </row>
    <row r="59" spans="2:13" s="53" customFormat="1" ht="10.5" customHeight="1" x14ac:dyDescent="0.2">
      <c r="B59" s="63"/>
      <c r="C59" s="39" t="s">
        <v>4</v>
      </c>
      <c r="D59" s="64">
        <v>405.15510281264682</v>
      </c>
      <c r="E59" s="64">
        <v>386.88939306098774</v>
      </c>
      <c r="F59" s="64">
        <v>391.04030484735443</v>
      </c>
      <c r="G59" s="64">
        <v>402.27636245785453</v>
      </c>
      <c r="H59" s="64">
        <v>467.81393838988043</v>
      </c>
      <c r="I59" s="64">
        <v>428.4551296079822</v>
      </c>
      <c r="J59" s="64">
        <v>555.02395165474263</v>
      </c>
      <c r="K59" s="64">
        <v>578.8465020227892</v>
      </c>
      <c r="L59" s="51"/>
      <c r="M59" s="51"/>
    </row>
    <row r="60" spans="2:13" s="53" customFormat="1" ht="10.5" customHeight="1" x14ac:dyDescent="0.2">
      <c r="B60" s="63"/>
      <c r="C60" s="40" t="s">
        <v>70</v>
      </c>
      <c r="D60" s="65">
        <v>120.88936405175983</v>
      </c>
      <c r="E60" s="65">
        <v>110.99558524542151</v>
      </c>
      <c r="F60" s="65">
        <v>101.52657948153049</v>
      </c>
      <c r="G60" s="66">
        <v>105.98461821003637</v>
      </c>
      <c r="H60" s="66">
        <v>102.21517909597178</v>
      </c>
      <c r="I60" s="66">
        <v>106.62034472139315</v>
      </c>
      <c r="J60" s="66">
        <v>107.56972979407378</v>
      </c>
      <c r="K60" s="66">
        <v>128.13869668385041</v>
      </c>
      <c r="L60" s="51"/>
      <c r="M60" s="51"/>
    </row>
    <row r="61" spans="2:13" s="53" customFormat="1" ht="10.5" customHeight="1" x14ac:dyDescent="0.2">
      <c r="B61" s="63"/>
      <c r="C61" s="39" t="s">
        <v>71</v>
      </c>
      <c r="D61" s="64">
        <v>639.20309772204325</v>
      </c>
      <c r="E61" s="64">
        <v>618.83198528798346</v>
      </c>
      <c r="F61" s="64">
        <v>580.16835212961246</v>
      </c>
      <c r="G61" s="64">
        <v>579.12194561732508</v>
      </c>
      <c r="H61" s="64">
        <v>578.29843564871237</v>
      </c>
      <c r="I61" s="64">
        <v>600.56793291339136</v>
      </c>
      <c r="J61" s="64">
        <v>620.51034388613095</v>
      </c>
      <c r="K61" s="64">
        <v>745.31268675317938</v>
      </c>
      <c r="L61" s="51"/>
      <c r="M61" s="51"/>
    </row>
    <row r="62" spans="2:13" s="53" customFormat="1" ht="10.5" customHeight="1" x14ac:dyDescent="0.2">
      <c r="B62" s="63"/>
      <c r="C62" s="40" t="s">
        <v>72</v>
      </c>
      <c r="D62" s="65">
        <v>1318.3030827560776</v>
      </c>
      <c r="E62" s="65">
        <v>1306.149973551836</v>
      </c>
      <c r="F62" s="65">
        <v>1310.7398645131498</v>
      </c>
      <c r="G62" s="66">
        <v>1352.2512717648751</v>
      </c>
      <c r="H62" s="66">
        <v>1316.3327283560623</v>
      </c>
      <c r="I62" s="66">
        <v>1390.5606123625223</v>
      </c>
      <c r="J62" s="66">
        <v>1413.3272374662338</v>
      </c>
      <c r="K62" s="66">
        <v>1489.4138496475043</v>
      </c>
      <c r="L62" s="51"/>
      <c r="M62" s="51"/>
    </row>
    <row r="63" spans="2:13" s="53" customFormat="1" ht="10.5" customHeight="1" x14ac:dyDescent="0.2">
      <c r="B63" s="63"/>
      <c r="C63" s="39" t="s">
        <v>73</v>
      </c>
      <c r="D63" s="64">
        <v>217.41823796778067</v>
      </c>
      <c r="E63" s="64">
        <v>223.29823325032967</v>
      </c>
      <c r="F63" s="64">
        <v>223.63368094193532</v>
      </c>
      <c r="G63" s="64">
        <v>249.27466873239302</v>
      </c>
      <c r="H63" s="64">
        <v>310.20530784835444</v>
      </c>
      <c r="I63" s="64">
        <v>287.32347770759964</v>
      </c>
      <c r="J63" s="64">
        <v>285.46612488791766</v>
      </c>
      <c r="K63" s="64">
        <v>325.49946046166787</v>
      </c>
      <c r="L63" s="51"/>
      <c r="M63" s="51"/>
    </row>
    <row r="64" spans="2:13" s="53" customFormat="1" ht="10.5" customHeight="1" x14ac:dyDescent="0.2">
      <c r="B64" s="63"/>
      <c r="C64" s="40" t="s">
        <v>5</v>
      </c>
      <c r="D64" s="65">
        <v>330.43597876961326</v>
      </c>
      <c r="E64" s="65">
        <v>300.04856302852858</v>
      </c>
      <c r="F64" s="65">
        <v>306.26370153578227</v>
      </c>
      <c r="G64" s="66">
        <v>281.56394294100051</v>
      </c>
      <c r="H64" s="66">
        <v>291.88738052883883</v>
      </c>
      <c r="I64" s="66">
        <v>285.35141553753101</v>
      </c>
      <c r="J64" s="66">
        <v>285.81195325770739</v>
      </c>
      <c r="K64" s="66">
        <v>321.61976875202652</v>
      </c>
      <c r="L64" s="51"/>
      <c r="M64" s="51"/>
    </row>
    <row r="65" spans="1:13" s="53" customFormat="1" ht="10.5" customHeight="1" x14ac:dyDescent="0.2">
      <c r="B65" s="63"/>
      <c r="C65" s="39" t="s">
        <v>74</v>
      </c>
      <c r="D65" s="64">
        <v>109.17974249441782</v>
      </c>
      <c r="E65" s="64">
        <v>105.8140455795686</v>
      </c>
      <c r="F65" s="64">
        <v>115.09873784493274</v>
      </c>
      <c r="G65" s="64">
        <v>125.41957584946336</v>
      </c>
      <c r="H65" s="64">
        <v>140.85317684121492</v>
      </c>
      <c r="I65" s="64">
        <v>143.63457585113073</v>
      </c>
      <c r="J65" s="64">
        <v>189.35275601182619</v>
      </c>
      <c r="K65" s="64">
        <v>220.41910758366606</v>
      </c>
      <c r="L65" s="51"/>
      <c r="M65" s="51"/>
    </row>
    <row r="66" spans="1:13" s="53" customFormat="1" ht="10.5" customHeight="1" x14ac:dyDescent="0.2">
      <c r="B66" s="63"/>
      <c r="C66" s="40" t="s">
        <v>75</v>
      </c>
      <c r="D66" s="65">
        <v>184.9928479443858</v>
      </c>
      <c r="E66" s="65">
        <v>188.98783732400014</v>
      </c>
      <c r="F66" s="65">
        <v>172.460382370063</v>
      </c>
      <c r="G66" s="66">
        <v>177.83281444198494</v>
      </c>
      <c r="H66" s="66">
        <v>210.63782295431579</v>
      </c>
      <c r="I66" s="66">
        <v>215.44952585028631</v>
      </c>
      <c r="J66" s="66">
        <v>218.88836287171574</v>
      </c>
      <c r="K66" s="66">
        <v>250.9341812655382</v>
      </c>
      <c r="L66" s="51"/>
      <c r="M66" s="51"/>
    </row>
    <row r="67" spans="1:13" s="53" customFormat="1" ht="10.5" customHeight="1" x14ac:dyDescent="0.2">
      <c r="B67" s="63"/>
      <c r="C67" s="39" t="s">
        <v>76</v>
      </c>
      <c r="D67" s="64">
        <v>305.52078753257285</v>
      </c>
      <c r="E67" s="64">
        <v>268.11718540371572</v>
      </c>
      <c r="F67" s="64">
        <v>237.79379212858694</v>
      </c>
      <c r="G67" s="64">
        <v>226.28668710532384</v>
      </c>
      <c r="H67" s="64">
        <v>220.72843631088546</v>
      </c>
      <c r="I67" s="64">
        <v>246.07401770855688</v>
      </c>
      <c r="J67" s="64">
        <v>251.70302068114435</v>
      </c>
      <c r="K67" s="64">
        <v>271.53198500489316</v>
      </c>
      <c r="L67" s="51"/>
      <c r="M67" s="51"/>
    </row>
    <row r="68" spans="1:13" s="53" customFormat="1" ht="10.5" customHeight="1" x14ac:dyDescent="0.2">
      <c r="B68" s="63"/>
      <c r="C68" s="40" t="s">
        <v>77</v>
      </c>
      <c r="D68" s="65">
        <v>284.98063755309568</v>
      </c>
      <c r="E68" s="65">
        <v>306.34256649629964</v>
      </c>
      <c r="F68" s="65">
        <v>268.6796743683293</v>
      </c>
      <c r="G68" s="66">
        <v>270.37234290237291</v>
      </c>
      <c r="H68" s="66">
        <v>283.18770164627159</v>
      </c>
      <c r="I68" s="66">
        <v>254.30325284489564</v>
      </c>
      <c r="J68" s="66">
        <v>292.7663597907918</v>
      </c>
      <c r="K68" s="66">
        <v>310.41588864447067</v>
      </c>
      <c r="L68" s="51"/>
      <c r="M68" s="51"/>
    </row>
    <row r="69" spans="1:13" s="53" customFormat="1" ht="10.5" customHeight="1" x14ac:dyDescent="0.2">
      <c r="B69" s="63"/>
      <c r="C69" s="39" t="s">
        <v>78</v>
      </c>
      <c r="D69" s="64">
        <v>188.90719521105203</v>
      </c>
      <c r="E69" s="64">
        <v>189.90869385578867</v>
      </c>
      <c r="F69" s="64">
        <v>195.17242106554244</v>
      </c>
      <c r="G69" s="64">
        <v>194.11116493673745</v>
      </c>
      <c r="H69" s="64">
        <v>194.5435186123143</v>
      </c>
      <c r="I69" s="64">
        <v>209.29954016315037</v>
      </c>
      <c r="J69" s="64">
        <v>231.4313172436201</v>
      </c>
      <c r="K69" s="64">
        <v>252.94616510074002</v>
      </c>
      <c r="L69" s="51"/>
      <c r="M69" s="51"/>
    </row>
    <row r="70" spans="1:13" s="53" customFormat="1" ht="10.5" customHeight="1" x14ac:dyDescent="0.2">
      <c r="B70" s="63"/>
      <c r="C70" s="40" t="s">
        <v>79</v>
      </c>
      <c r="D70" s="65">
        <v>938.95363795658363</v>
      </c>
      <c r="E70" s="65">
        <v>856.54361278679255</v>
      </c>
      <c r="F70" s="65">
        <v>910.11606983928505</v>
      </c>
      <c r="G70" s="66">
        <v>889.74107008375597</v>
      </c>
      <c r="H70" s="66">
        <v>857.72117357766376</v>
      </c>
      <c r="I70" s="66">
        <v>890.22474014051215</v>
      </c>
      <c r="J70" s="66">
        <v>902.12469889815407</v>
      </c>
      <c r="K70" s="66">
        <v>923.70822225767131</v>
      </c>
      <c r="L70" s="51"/>
      <c r="M70" s="51"/>
    </row>
    <row r="71" spans="1:13" s="53" customFormat="1" ht="15" customHeight="1" x14ac:dyDescent="0.2">
      <c r="B71" s="126" t="s">
        <v>80</v>
      </c>
      <c r="C71" s="132"/>
      <c r="D71" s="133">
        <v>2154.5641724444899</v>
      </c>
      <c r="E71" s="133">
        <v>2019.224397681922</v>
      </c>
      <c r="F71" s="133">
        <v>1882.4473535753241</v>
      </c>
      <c r="G71" s="133">
        <v>1775.8031012840763</v>
      </c>
      <c r="H71" s="133">
        <v>1724.2150473398699</v>
      </c>
      <c r="I71" s="133">
        <v>1735.702239125498</v>
      </c>
      <c r="J71" s="133">
        <v>1674.0890207215018</v>
      </c>
      <c r="K71" s="133">
        <v>1723.301487863592</v>
      </c>
      <c r="L71" s="115"/>
      <c r="M71" s="51"/>
    </row>
    <row r="72" spans="1:13" s="53" customFormat="1" ht="10.5" customHeight="1" x14ac:dyDescent="0.2">
      <c r="B72" s="63"/>
      <c r="C72" s="39" t="s">
        <v>2</v>
      </c>
      <c r="D72" s="64">
        <v>597.04469731648283</v>
      </c>
      <c r="E72" s="64">
        <v>534.00410084170539</v>
      </c>
      <c r="F72" s="64">
        <v>488.08963798125183</v>
      </c>
      <c r="G72" s="64">
        <v>506.59411466316453</v>
      </c>
      <c r="H72" s="64">
        <v>602.63544815835155</v>
      </c>
      <c r="I72" s="64">
        <v>581.29722996299984</v>
      </c>
      <c r="J72" s="64">
        <v>722.56374537160218</v>
      </c>
      <c r="K72" s="64">
        <v>640.76504454311203</v>
      </c>
      <c r="L72" s="51"/>
      <c r="M72" s="51"/>
    </row>
    <row r="73" spans="1:13" s="53" customFormat="1" ht="10.5" customHeight="1" x14ac:dyDescent="0.2">
      <c r="B73" s="63"/>
      <c r="C73" s="40" t="s">
        <v>81</v>
      </c>
      <c r="D73" s="65">
        <v>2325.9424146253491</v>
      </c>
      <c r="E73" s="65">
        <v>2183.3973962163545</v>
      </c>
      <c r="F73" s="65">
        <v>2037.2792490891541</v>
      </c>
      <c r="G73" s="66">
        <v>1917.2381018463489</v>
      </c>
      <c r="H73" s="66">
        <v>1849.3470340517244</v>
      </c>
      <c r="I73" s="66">
        <v>1865.1555650155019</v>
      </c>
      <c r="J73" s="66">
        <v>1781.3298775270639</v>
      </c>
      <c r="K73" s="66">
        <v>1845.5364995872701</v>
      </c>
      <c r="L73" s="51"/>
      <c r="M73" s="51"/>
    </row>
    <row r="74" spans="1:13" s="53" customFormat="1" ht="15" customHeight="1" x14ac:dyDescent="0.2">
      <c r="B74" s="126" t="s">
        <v>82</v>
      </c>
      <c r="C74" s="132"/>
      <c r="D74" s="133">
        <v>1119.1691363632765</v>
      </c>
      <c r="E74" s="133">
        <v>1062.1017487863903</v>
      </c>
      <c r="F74" s="133">
        <v>1006.6771867573027</v>
      </c>
      <c r="G74" s="133">
        <v>962.4232350567579</v>
      </c>
      <c r="H74" s="133">
        <v>943.97465868133884</v>
      </c>
      <c r="I74" s="133">
        <v>957.37778092624308</v>
      </c>
      <c r="J74" s="133">
        <v>945.8868354061832</v>
      </c>
      <c r="K74" s="133">
        <v>980.35709943928089</v>
      </c>
      <c r="L74" s="115"/>
      <c r="M74" s="51"/>
    </row>
    <row r="75" spans="1:13" s="3" customFormat="1" ht="4.5" customHeight="1" x14ac:dyDescent="0.2">
      <c r="B75" s="69"/>
      <c r="C75" s="69"/>
      <c r="D75" s="69"/>
      <c r="E75" s="69"/>
      <c r="F75" s="69"/>
      <c r="G75" s="69"/>
      <c r="H75" s="69"/>
      <c r="I75" s="69"/>
      <c r="J75" s="69"/>
      <c r="K75" s="69"/>
    </row>
    <row r="76" spans="1:13" s="2" customFormat="1" ht="0.75" customHeigh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3" ht="18" customHeight="1" x14ac:dyDescent="0.2">
      <c r="C77" s="174" t="s">
        <v>99</v>
      </c>
      <c r="D77" s="174"/>
      <c r="E77" s="174"/>
      <c r="F77" s="174"/>
      <c r="G77" s="174"/>
      <c r="H77" s="174"/>
      <c r="I77" s="174"/>
      <c r="J77" s="174"/>
      <c r="K77" s="174"/>
      <c r="L77" s="77"/>
      <c r="M77" s="50"/>
    </row>
    <row r="78" spans="1:13" ht="9" customHeight="1" x14ac:dyDescent="0.2">
      <c r="C78" s="165" t="s">
        <v>50</v>
      </c>
      <c r="D78" s="50"/>
      <c r="E78" s="50"/>
      <c r="F78" s="50"/>
      <c r="G78" s="92"/>
      <c r="H78" s="50"/>
      <c r="I78" s="50"/>
      <c r="J78" s="77"/>
      <c r="K78" s="50"/>
      <c r="L78" s="50"/>
      <c r="M78" s="50"/>
    </row>
    <row r="79" spans="1:13" s="70" customFormat="1" ht="18.75" customHeight="1" x14ac:dyDescent="0.25">
      <c r="A79" s="71"/>
      <c r="C79" s="174" t="s">
        <v>51</v>
      </c>
      <c r="D79" s="174"/>
      <c r="E79" s="174"/>
      <c r="F79" s="174"/>
      <c r="G79" s="174"/>
      <c r="H79" s="174"/>
      <c r="I79" s="174"/>
      <c r="J79" s="174"/>
      <c r="K79" s="174"/>
    </row>
    <row r="80" spans="1:13" ht="14.25" customHeight="1" x14ac:dyDescent="0.3">
      <c r="B80" s="78" t="s">
        <v>105</v>
      </c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50"/>
    </row>
    <row r="81" spans="2:2" ht="6.75" customHeight="1" x14ac:dyDescent="0.2"/>
    <row r="85" spans="2:2" ht="15" x14ac:dyDescent="0.25">
      <c r="B85" s="70"/>
    </row>
    <row r="86" spans="2:2" ht="15" x14ac:dyDescent="0.25">
      <c r="B86" s="80"/>
    </row>
    <row r="87" spans="2:2" ht="15" x14ac:dyDescent="0.25">
      <c r="B87" s="70"/>
    </row>
    <row r="88" spans="2:2" ht="15" x14ac:dyDescent="0.25">
      <c r="B88" s="80"/>
    </row>
  </sheetData>
  <mergeCells count="2">
    <mergeCell ref="C79:K79"/>
    <mergeCell ref="C77:K77"/>
  </mergeCells>
  <printOptions horizontalCentered="1" verticalCentered="1"/>
  <pageMargins left="0" right="0" top="0" bottom="0" header="0" footer="0"/>
  <pageSetup paperSize="9" scale="9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1:M72"/>
  <sheetViews>
    <sheetView showGridLines="0" view="pageBreakPreview" zoomScale="130" zoomScaleNormal="100" zoomScaleSheetLayoutView="130" workbookViewId="0">
      <selection activeCell="F25" sqref="F25"/>
    </sheetView>
  </sheetViews>
  <sheetFormatPr defaultRowHeight="11.25" x14ac:dyDescent="0.2"/>
  <cols>
    <col min="1" max="1" width="9.140625" style="44"/>
    <col min="2" max="2" width="4.5703125" style="44" customWidth="1"/>
    <col min="3" max="3" width="17.85546875" style="44" customWidth="1"/>
    <col min="4" max="11" width="7.7109375" style="44" customWidth="1"/>
    <col min="12" max="12" width="3.85546875" style="44" customWidth="1"/>
    <col min="13" max="16384" width="9.140625" style="44"/>
  </cols>
  <sheetData>
    <row r="1" spans="2:13" ht="10.5" customHeight="1" x14ac:dyDescent="0.2">
      <c r="B1" s="41"/>
      <c r="C1" s="41"/>
      <c r="D1" s="42"/>
      <c r="E1" s="42"/>
      <c r="F1" s="42"/>
      <c r="G1" s="42"/>
      <c r="H1" s="42"/>
      <c r="I1" s="42"/>
      <c r="J1" s="42"/>
      <c r="K1" s="43"/>
    </row>
    <row r="2" spans="2:13" s="101" customFormat="1" ht="21" customHeight="1" x14ac:dyDescent="0.2">
      <c r="B2" s="95"/>
      <c r="C2" s="96"/>
      <c r="D2" s="97"/>
      <c r="E2" s="97"/>
      <c r="F2" s="98"/>
      <c r="G2" s="97"/>
      <c r="H2" s="97"/>
      <c r="I2" s="97"/>
      <c r="J2" s="97"/>
      <c r="K2" s="97"/>
      <c r="L2" s="99"/>
      <c r="M2" s="100"/>
    </row>
    <row r="3" spans="2:13" s="107" customFormat="1" ht="10.5" customHeight="1" x14ac:dyDescent="0.2">
      <c r="B3" s="102"/>
      <c r="C3" s="103"/>
      <c r="D3" s="104"/>
      <c r="E3" s="104"/>
      <c r="F3" s="104"/>
      <c r="G3" s="105"/>
      <c r="H3" s="105"/>
      <c r="I3" s="105"/>
      <c r="J3" s="105"/>
      <c r="K3" s="105"/>
      <c r="L3" s="106"/>
      <c r="M3" s="106"/>
    </row>
    <row r="4" spans="2:13" ht="9.75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50"/>
      <c r="M4" s="50"/>
    </row>
    <row r="5" spans="2:13" ht="9.75" customHeight="1" x14ac:dyDescent="0.2">
      <c r="B5" s="35"/>
      <c r="C5" s="35"/>
      <c r="D5" s="35"/>
      <c r="E5" s="35"/>
      <c r="F5" s="35"/>
      <c r="G5" s="35"/>
      <c r="H5" s="35"/>
      <c r="I5" s="35"/>
      <c r="J5" s="35"/>
      <c r="K5" s="35"/>
      <c r="L5" s="50"/>
      <c r="M5" s="50"/>
    </row>
    <row r="6" spans="2:13" ht="9.75" customHeight="1" x14ac:dyDescent="0.2">
      <c r="B6" s="35"/>
      <c r="C6" s="35"/>
      <c r="D6" s="35"/>
      <c r="E6" s="35"/>
      <c r="F6" s="35"/>
      <c r="G6" s="35"/>
      <c r="H6" s="35"/>
      <c r="I6" s="35"/>
      <c r="J6" s="35"/>
      <c r="K6" s="35"/>
      <c r="L6" s="50"/>
      <c r="M6" s="50"/>
    </row>
    <row r="7" spans="2:13" ht="9.75" customHeight="1" x14ac:dyDescent="0.2">
      <c r="B7" s="35"/>
      <c r="C7" s="35"/>
      <c r="D7" s="35"/>
      <c r="E7" s="35"/>
      <c r="F7" s="35"/>
      <c r="G7" s="35"/>
      <c r="H7" s="35"/>
      <c r="I7" s="35"/>
      <c r="J7" s="35"/>
      <c r="K7" s="35"/>
      <c r="L7" s="50"/>
      <c r="M7" s="50"/>
    </row>
    <row r="8" spans="2:13" s="107" customFormat="1" ht="10.5" customHeight="1" x14ac:dyDescent="0.2">
      <c r="B8" s="102"/>
      <c r="C8" s="103"/>
      <c r="D8" s="105"/>
      <c r="E8" s="105"/>
      <c r="F8" s="105"/>
      <c r="G8" s="105"/>
      <c r="H8" s="105"/>
      <c r="I8" s="105"/>
      <c r="J8" s="105"/>
      <c r="K8" s="105"/>
      <c r="L8" s="106"/>
      <c r="M8" s="106"/>
    </row>
    <row r="9" spans="2:13" s="107" customFormat="1" ht="10.5" customHeight="1" x14ac:dyDescent="0.2">
      <c r="B9" s="102"/>
      <c r="C9" s="103"/>
      <c r="D9" s="104"/>
      <c r="E9" s="104"/>
      <c r="F9" s="104"/>
      <c r="G9" s="105"/>
      <c r="H9" s="105"/>
      <c r="I9" s="105"/>
      <c r="J9" s="105"/>
      <c r="K9" s="105"/>
      <c r="L9" s="106"/>
      <c r="M9" s="106"/>
    </row>
    <row r="10" spans="2:13" s="107" customFormat="1" ht="10.5" customHeight="1" x14ac:dyDescent="0.2">
      <c r="B10" s="102"/>
      <c r="C10" s="103"/>
      <c r="D10" s="105"/>
      <c r="E10" s="105"/>
      <c r="F10" s="105"/>
      <c r="G10" s="105"/>
      <c r="H10" s="105"/>
      <c r="I10" s="105"/>
      <c r="J10" s="105"/>
      <c r="K10" s="105"/>
      <c r="L10" s="106"/>
      <c r="M10" s="106"/>
    </row>
    <row r="11" spans="2:13" s="107" customFormat="1" ht="10.5" customHeight="1" x14ac:dyDescent="0.2">
      <c r="B11" s="102"/>
      <c r="C11" s="103"/>
      <c r="D11" s="104"/>
      <c r="E11" s="104"/>
      <c r="F11" s="104"/>
      <c r="G11" s="105"/>
      <c r="H11" s="105"/>
      <c r="I11" s="105"/>
      <c r="J11" s="105"/>
      <c r="K11" s="105"/>
      <c r="L11" s="106"/>
      <c r="M11" s="106"/>
    </row>
    <row r="12" spans="2:13" s="107" customFormat="1" ht="10.5" customHeight="1" x14ac:dyDescent="0.2">
      <c r="B12" s="102"/>
      <c r="C12" s="103"/>
      <c r="D12" s="105"/>
      <c r="E12" s="105"/>
      <c r="F12" s="105"/>
      <c r="G12" s="105"/>
      <c r="H12" s="105"/>
      <c r="I12" s="105"/>
      <c r="J12" s="105"/>
      <c r="K12" s="105"/>
      <c r="L12" s="106"/>
      <c r="M12" s="106"/>
    </row>
    <row r="13" spans="2:13" s="107" customFormat="1" ht="10.5" customHeight="1" x14ac:dyDescent="0.2">
      <c r="B13" s="102"/>
      <c r="C13" s="103"/>
      <c r="D13" s="104"/>
      <c r="E13" s="104"/>
      <c r="F13" s="104"/>
      <c r="G13" s="105"/>
      <c r="H13" s="105"/>
      <c r="I13" s="105"/>
      <c r="J13" s="105"/>
      <c r="K13" s="105"/>
      <c r="L13" s="106"/>
      <c r="M13" s="106"/>
    </row>
    <row r="14" spans="2:13" s="3" customFormat="1" ht="7.5" customHeight="1" x14ac:dyDescent="0.2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2:13" s="2" customFormat="1" ht="0.7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3" ht="18.75" customHeight="1" x14ac:dyDescent="0.25">
      <c r="B16" s="108" t="s">
        <v>106</v>
      </c>
      <c r="C16" s="46"/>
      <c r="D16" s="47"/>
      <c r="E16" s="48"/>
      <c r="F16" s="48"/>
      <c r="G16" s="48"/>
      <c r="H16" s="48"/>
      <c r="I16" s="48"/>
      <c r="J16" s="48"/>
      <c r="K16" s="48"/>
      <c r="L16" s="49"/>
      <c r="M16" s="50"/>
    </row>
    <row r="17" spans="2:13" s="53" customFormat="1" ht="7.5" customHeight="1" x14ac:dyDescent="0.2">
      <c r="B17" s="51"/>
      <c r="C17" s="51"/>
      <c r="D17" s="52"/>
      <c r="E17" s="52"/>
      <c r="F17" s="52"/>
      <c r="G17" s="52"/>
      <c r="H17" s="52"/>
      <c r="I17" s="52"/>
      <c r="J17" s="52"/>
      <c r="K17" s="52"/>
      <c r="L17" s="51"/>
      <c r="M17" s="51"/>
    </row>
    <row r="18" spans="2:13" s="3" customFormat="1" ht="15" customHeight="1" x14ac:dyDescent="0.2">
      <c r="B18" s="109" t="s">
        <v>107</v>
      </c>
      <c r="C18" s="54"/>
      <c r="D18" s="54"/>
      <c r="E18" s="54"/>
      <c r="F18" s="54"/>
      <c r="G18" s="54"/>
      <c r="H18" s="54"/>
      <c r="I18" s="54"/>
      <c r="J18" s="54"/>
      <c r="K18" s="54"/>
      <c r="L18" s="55"/>
    </row>
    <row r="19" spans="2:13" s="2" customFormat="1" ht="0.75" customHeight="1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3" s="58" customFormat="1" ht="20.25" customHeight="1" x14ac:dyDescent="0.2">
      <c r="B20" s="56"/>
      <c r="C20" s="56"/>
      <c r="D20" s="110">
        <v>2011</v>
      </c>
      <c r="E20" s="110">
        <v>2012</v>
      </c>
      <c r="F20" s="110">
        <v>2013</v>
      </c>
      <c r="G20" s="110">
        <v>2014</v>
      </c>
      <c r="H20" s="110">
        <v>2015</v>
      </c>
      <c r="I20" s="110">
        <v>2016</v>
      </c>
      <c r="J20" s="110">
        <v>2017</v>
      </c>
      <c r="K20" s="110" t="s">
        <v>16</v>
      </c>
      <c r="L20" s="111"/>
      <c r="M20" s="3"/>
    </row>
    <row r="21" spans="2:13" s="2" customFormat="1" ht="0.75" customHeight="1" x14ac:dyDescent="0.2">
      <c r="D21" s="4"/>
      <c r="E21" s="4"/>
      <c r="F21" s="4"/>
      <c r="G21" s="4"/>
      <c r="H21" s="4"/>
      <c r="I21" s="4"/>
      <c r="J21" s="4"/>
      <c r="K21" s="4"/>
      <c r="L21" s="4"/>
    </row>
    <row r="22" spans="2:13" ht="7.5" customHeight="1" x14ac:dyDescent="0.2">
      <c r="B22" s="59"/>
      <c r="C22" s="60"/>
      <c r="D22" s="61"/>
      <c r="E22" s="61"/>
      <c r="F22" s="61"/>
      <c r="G22" s="61"/>
      <c r="H22" s="61"/>
      <c r="I22" s="61"/>
      <c r="J22" s="61"/>
      <c r="K22" s="61"/>
      <c r="L22" s="62"/>
      <c r="M22" s="50"/>
    </row>
    <row r="23" spans="2:13" s="53" customFormat="1" ht="17.25" customHeight="1" x14ac:dyDescent="0.2">
      <c r="B23" s="112" t="s">
        <v>56</v>
      </c>
      <c r="C23" s="113"/>
      <c r="D23" s="114">
        <v>2004.1680167307693</v>
      </c>
      <c r="E23" s="114">
        <v>1955.703</v>
      </c>
      <c r="F23" s="114">
        <v>1862.0256664486831</v>
      </c>
      <c r="G23" s="114">
        <v>1824.8609543573004</v>
      </c>
      <c r="H23" s="114">
        <v>1740.3692599999999</v>
      </c>
      <c r="I23" s="114">
        <v>1717.80063</v>
      </c>
      <c r="J23" s="114">
        <v>1773.7829440147075</v>
      </c>
      <c r="K23" s="114">
        <v>1790.7351514501831</v>
      </c>
      <c r="L23" s="115"/>
      <c r="M23" s="51"/>
    </row>
    <row r="24" spans="2:13" s="53" customFormat="1" ht="13.5" customHeight="1" x14ac:dyDescent="0.2">
      <c r="B24" s="63"/>
      <c r="C24" s="116" t="s">
        <v>57</v>
      </c>
      <c r="D24" s="117">
        <v>9.7650000000000006</v>
      </c>
      <c r="E24" s="118">
        <v>7.8580000000000005</v>
      </c>
      <c r="F24" s="118">
        <v>6.78</v>
      </c>
      <c r="G24" s="118">
        <v>6.7439999999999998</v>
      </c>
      <c r="H24" s="118">
        <v>6.2469999999999999</v>
      </c>
      <c r="I24" s="118">
        <v>5.782</v>
      </c>
      <c r="J24" s="118">
        <v>6.8470000000000004</v>
      </c>
      <c r="K24" s="118">
        <v>6.8479999999999999</v>
      </c>
      <c r="L24" s="51"/>
      <c r="M24" s="51"/>
    </row>
    <row r="25" spans="2:13" s="53" customFormat="1" ht="13.5" customHeight="1" x14ac:dyDescent="0.2">
      <c r="B25" s="63"/>
      <c r="C25" s="119" t="s">
        <v>58</v>
      </c>
      <c r="D25" s="120">
        <v>31.894000000000002</v>
      </c>
      <c r="E25" s="120">
        <v>30.821000000000002</v>
      </c>
      <c r="F25" s="120">
        <v>30.704000000000001</v>
      </c>
      <c r="G25" s="121">
        <v>30.512</v>
      </c>
      <c r="H25" s="121">
        <v>29.681000000000001</v>
      </c>
      <c r="I25" s="121">
        <v>28.815999999999999</v>
      </c>
      <c r="J25" s="121">
        <v>28.216457414707293</v>
      </c>
      <c r="K25" s="121">
        <v>27.192232174594778</v>
      </c>
      <c r="L25" s="51"/>
      <c r="M25" s="51"/>
    </row>
    <row r="26" spans="2:13" s="53" customFormat="1" ht="13.5" customHeight="1" x14ac:dyDescent="0.2">
      <c r="B26" s="63"/>
      <c r="C26" s="116" t="s">
        <v>93</v>
      </c>
      <c r="D26" s="117">
        <v>28.94</v>
      </c>
      <c r="E26" s="117">
        <v>25.72</v>
      </c>
      <c r="F26" s="117">
        <v>28.010999999999999</v>
      </c>
      <c r="G26" s="117">
        <v>27.498000000000001</v>
      </c>
      <c r="H26" s="117">
        <v>24.856999999999999</v>
      </c>
      <c r="I26" s="117">
        <v>24.725000000000001</v>
      </c>
      <c r="J26" s="117">
        <v>24.628</v>
      </c>
      <c r="K26" s="117">
        <v>25.446999999999999</v>
      </c>
      <c r="L26" s="51"/>
      <c r="M26" s="51"/>
    </row>
    <row r="27" spans="2:13" s="53" customFormat="1" ht="13.5" customHeight="1" x14ac:dyDescent="0.2">
      <c r="B27" s="63"/>
      <c r="C27" s="119" t="s">
        <v>60</v>
      </c>
      <c r="D27" s="120">
        <v>16.167999999999999</v>
      </c>
      <c r="E27" s="120">
        <v>15.89</v>
      </c>
      <c r="F27" s="120">
        <v>15.781000000000001</v>
      </c>
      <c r="G27" s="121">
        <v>15.38</v>
      </c>
      <c r="H27" s="121">
        <v>15.143000000000001</v>
      </c>
      <c r="I27" s="121">
        <v>14.844000000000001</v>
      </c>
      <c r="J27" s="121">
        <v>14.862</v>
      </c>
      <c r="K27" s="121">
        <v>15.200000000000001</v>
      </c>
      <c r="L27" s="51"/>
      <c r="M27" s="51"/>
    </row>
    <row r="28" spans="2:13" s="53" customFormat="1" ht="13.5" customHeight="1" x14ac:dyDescent="0.2">
      <c r="B28" s="63"/>
      <c r="C28" s="116" t="s">
        <v>61</v>
      </c>
      <c r="D28" s="117">
        <v>22.121000000000002</v>
      </c>
      <c r="E28" s="117">
        <v>22.231999999999999</v>
      </c>
      <c r="F28" s="117">
        <v>19.827000000000002</v>
      </c>
      <c r="G28" s="117">
        <v>20.222000000000001</v>
      </c>
      <c r="H28" s="117">
        <v>21.454000000000001</v>
      </c>
      <c r="I28" s="117">
        <v>22.704000000000001</v>
      </c>
      <c r="J28" s="117">
        <v>23.641999999999999</v>
      </c>
      <c r="K28" s="117">
        <v>24.530999999999999</v>
      </c>
      <c r="L28" s="51"/>
      <c r="M28" s="51"/>
    </row>
    <row r="29" spans="2:13" s="53" customFormat="1" ht="13.5" customHeight="1" x14ac:dyDescent="0.2">
      <c r="B29" s="63"/>
      <c r="C29" s="119" t="s">
        <v>62</v>
      </c>
      <c r="D29" s="120">
        <v>18.716016730769233</v>
      </c>
      <c r="E29" s="120">
        <v>18.573</v>
      </c>
      <c r="F29" s="120">
        <v>18.093059999999998</v>
      </c>
      <c r="G29" s="121">
        <v>16.900555256482907</v>
      </c>
      <c r="H29" s="121">
        <v>17.245999999999999</v>
      </c>
      <c r="I29" s="121">
        <v>17.253</v>
      </c>
      <c r="J29" s="121">
        <v>16.739486599999999</v>
      </c>
      <c r="K29" s="121">
        <v>17.066919275588276</v>
      </c>
      <c r="L29" s="51"/>
      <c r="M29" s="51"/>
    </row>
    <row r="30" spans="2:13" s="53" customFormat="1" ht="13.5" customHeight="1" x14ac:dyDescent="0.2">
      <c r="B30" s="63"/>
      <c r="C30" s="116" t="s">
        <v>63</v>
      </c>
      <c r="D30" s="118">
        <v>5.891</v>
      </c>
      <c r="E30" s="118">
        <v>6.0200000000000005</v>
      </c>
      <c r="F30" s="118">
        <v>6.3410000000000002</v>
      </c>
      <c r="G30" s="118">
        <v>6.2850000000000001</v>
      </c>
      <c r="H30" s="118">
        <v>6.0449999999999999</v>
      </c>
      <c r="I30" s="118">
        <v>6.08</v>
      </c>
      <c r="J30" s="118">
        <v>6.1779999999999999</v>
      </c>
      <c r="K30" s="118">
        <v>6.2370000000000001</v>
      </c>
      <c r="L30" s="51"/>
      <c r="M30" s="51"/>
    </row>
    <row r="31" spans="2:13" s="53" customFormat="1" ht="13.5" customHeight="1" x14ac:dyDescent="0.2">
      <c r="B31" s="63"/>
      <c r="C31" s="119" t="s">
        <v>3</v>
      </c>
      <c r="D31" s="120">
        <v>226.68700000000001</v>
      </c>
      <c r="E31" s="120">
        <v>219.239</v>
      </c>
      <c r="F31" s="120">
        <v>213.11500000000001</v>
      </c>
      <c r="G31" s="121">
        <v>206.97781000000001</v>
      </c>
      <c r="H31" s="121">
        <v>204.77600000000001</v>
      </c>
      <c r="I31" s="121">
        <v>208.143</v>
      </c>
      <c r="J31" s="121">
        <v>208.208</v>
      </c>
      <c r="K31" s="121">
        <v>207.95400000000001</v>
      </c>
      <c r="L31" s="51"/>
      <c r="M31" s="51"/>
    </row>
    <row r="32" spans="2:13" s="53" customFormat="1" ht="13.5" customHeight="1" x14ac:dyDescent="0.2">
      <c r="B32" s="63"/>
      <c r="C32" s="116" t="s">
        <v>64</v>
      </c>
      <c r="D32" s="117">
        <v>205.09100000000001</v>
      </c>
      <c r="E32" s="117">
        <v>191.636</v>
      </c>
      <c r="F32" s="117">
        <v>184.04400000000001</v>
      </c>
      <c r="G32" s="117">
        <v>178.8</v>
      </c>
      <c r="H32" s="117">
        <v>177.19499999999999</v>
      </c>
      <c r="I32" s="117">
        <v>177.863</v>
      </c>
      <c r="J32" s="117">
        <v>179.61600000000001</v>
      </c>
      <c r="K32" s="117">
        <v>182.76599999999999</v>
      </c>
      <c r="L32" s="51"/>
      <c r="M32" s="51"/>
    </row>
    <row r="33" spans="2:13" s="53" customFormat="1" ht="13.5" customHeight="1" x14ac:dyDescent="0.2">
      <c r="B33" s="63"/>
      <c r="C33" s="119" t="s">
        <v>65</v>
      </c>
      <c r="D33" s="120">
        <v>116.539</v>
      </c>
      <c r="E33" s="120">
        <v>110.398</v>
      </c>
      <c r="F33" s="120">
        <v>110.447</v>
      </c>
      <c r="G33" s="121">
        <v>107.25700000000001</v>
      </c>
      <c r="H33" s="121">
        <v>104.419</v>
      </c>
      <c r="I33" s="121">
        <v>105.99000000000001</v>
      </c>
      <c r="J33" s="121">
        <v>106.31400000000001</v>
      </c>
      <c r="K33" s="121">
        <v>105.398</v>
      </c>
      <c r="L33" s="51"/>
      <c r="M33" s="51"/>
    </row>
    <row r="34" spans="2:13" s="53" customFormat="1" ht="13.5" customHeight="1" x14ac:dyDescent="0.2">
      <c r="B34" s="63"/>
      <c r="C34" s="116" t="s">
        <v>66</v>
      </c>
      <c r="D34" s="117">
        <v>19.338000000000001</v>
      </c>
      <c r="E34" s="117">
        <v>18.651</v>
      </c>
      <c r="F34" s="117">
        <v>18.073</v>
      </c>
      <c r="G34" s="117">
        <v>17.478999999999999</v>
      </c>
      <c r="H34" s="117">
        <v>17.391999999999999</v>
      </c>
      <c r="I34" s="117">
        <v>17.893000000000001</v>
      </c>
      <c r="J34" s="117">
        <v>18.648</v>
      </c>
      <c r="K34" s="117">
        <v>19.233000000000001</v>
      </c>
      <c r="L34" s="51"/>
      <c r="M34" s="51"/>
    </row>
    <row r="35" spans="2:13" s="53" customFormat="1" ht="13.5" customHeight="1" x14ac:dyDescent="0.2">
      <c r="B35" s="63"/>
      <c r="C35" s="119" t="s">
        <v>67</v>
      </c>
      <c r="D35" s="120">
        <v>192.16</v>
      </c>
      <c r="E35" s="120">
        <v>188.87</v>
      </c>
      <c r="F35" s="120">
        <v>188.87</v>
      </c>
      <c r="G35" s="121">
        <v>183.465</v>
      </c>
      <c r="H35" s="121">
        <v>178.42400000000001</v>
      </c>
      <c r="I35" s="121">
        <v>176.25700000000001</v>
      </c>
      <c r="J35" s="121">
        <v>174.703</v>
      </c>
      <c r="K35" s="121">
        <v>180.23400000000001</v>
      </c>
      <c r="L35" s="51"/>
      <c r="M35" s="51"/>
    </row>
    <row r="36" spans="2:13" s="53" customFormat="1" ht="13.5" customHeight="1" x14ac:dyDescent="0.2">
      <c r="B36" s="63"/>
      <c r="C36" s="116" t="s">
        <v>95</v>
      </c>
      <c r="D36" s="118">
        <v>4.8319999999999999</v>
      </c>
      <c r="E36" s="118">
        <v>4.72</v>
      </c>
      <c r="F36" s="118">
        <v>4.5979999999999999</v>
      </c>
      <c r="G36" s="118">
        <v>4.6459999999999999</v>
      </c>
      <c r="H36" s="118">
        <v>4.8319999999999999</v>
      </c>
      <c r="I36" s="118">
        <v>5.2190000000000003</v>
      </c>
      <c r="J36" s="118">
        <v>5.5469999999999997</v>
      </c>
      <c r="K36" s="118">
        <v>6.2940000000000005</v>
      </c>
      <c r="L36" s="51"/>
      <c r="M36" s="51"/>
    </row>
    <row r="37" spans="2:13" s="53" customFormat="1" ht="13.5" customHeight="1" x14ac:dyDescent="0.2">
      <c r="B37" s="63"/>
      <c r="C37" s="119" t="s">
        <v>96</v>
      </c>
      <c r="D37" s="122">
        <v>7.9870000000000001</v>
      </c>
      <c r="E37" s="122">
        <v>8.2799999999999994</v>
      </c>
      <c r="F37" s="122">
        <v>8.4459999999999997</v>
      </c>
      <c r="G37" s="123">
        <v>8.5679999999999996</v>
      </c>
      <c r="H37" s="121">
        <v>11.765000000000001</v>
      </c>
      <c r="I37" s="121">
        <v>11.76</v>
      </c>
      <c r="J37" s="121">
        <v>13.477</v>
      </c>
      <c r="K37" s="121">
        <v>15.34</v>
      </c>
      <c r="L37" s="51"/>
      <c r="M37" s="51"/>
    </row>
    <row r="38" spans="2:13" s="53" customFormat="1" ht="13.5" customHeight="1" x14ac:dyDescent="0.2">
      <c r="B38" s="63"/>
      <c r="C38" s="116" t="s">
        <v>4</v>
      </c>
      <c r="D38" s="118">
        <v>0.89200000000000002</v>
      </c>
      <c r="E38" s="118">
        <v>0.84699999999999998</v>
      </c>
      <c r="F38" s="118">
        <v>0.88200000000000001</v>
      </c>
      <c r="G38" s="118">
        <v>0.82100000000000006</v>
      </c>
      <c r="H38" s="118">
        <v>0.77400000000000002</v>
      </c>
      <c r="I38" s="118">
        <v>0.78</v>
      </c>
      <c r="J38" s="118">
        <v>0.82400000000000007</v>
      </c>
      <c r="K38" s="118">
        <v>0.83799999999999997</v>
      </c>
      <c r="L38" s="51"/>
      <c r="M38" s="51"/>
    </row>
    <row r="39" spans="2:13" s="53" customFormat="1" ht="13.5" customHeight="1" x14ac:dyDescent="0.2">
      <c r="B39" s="63"/>
      <c r="C39" s="119" t="s">
        <v>70</v>
      </c>
      <c r="D39" s="122">
        <v>1.8520000000000001</v>
      </c>
      <c r="E39" s="122">
        <v>1.8540000000000001</v>
      </c>
      <c r="F39" s="122">
        <v>1.8540000000000001</v>
      </c>
      <c r="G39" s="123">
        <v>1.855</v>
      </c>
      <c r="H39" s="123">
        <v>1.712</v>
      </c>
      <c r="I39" s="123">
        <v>1.4570000000000001</v>
      </c>
      <c r="J39" s="123">
        <v>1.456</v>
      </c>
      <c r="K39" s="123">
        <v>1.456</v>
      </c>
      <c r="L39" s="51"/>
      <c r="M39" s="51"/>
    </row>
    <row r="40" spans="2:13" s="53" customFormat="1" ht="13.5" customHeight="1" x14ac:dyDescent="0.2">
      <c r="B40" s="63"/>
      <c r="C40" s="116" t="s">
        <v>71</v>
      </c>
      <c r="D40" s="117">
        <v>45.417999999999999</v>
      </c>
      <c r="E40" s="117">
        <v>43.695999999999998</v>
      </c>
      <c r="F40" s="117">
        <v>42.167999999999999</v>
      </c>
      <c r="G40" s="117">
        <v>41.218000000000004</v>
      </c>
      <c r="H40" s="117">
        <v>40.63326</v>
      </c>
      <c r="I40" s="117">
        <v>40.041629999999998</v>
      </c>
      <c r="J40" s="117">
        <v>39.456000000000003</v>
      </c>
      <c r="K40" s="117">
        <v>40.682000000000002</v>
      </c>
      <c r="L40" s="51"/>
      <c r="M40" s="51"/>
    </row>
    <row r="41" spans="2:13" s="53" customFormat="1" ht="13.5" customHeight="1" x14ac:dyDescent="0.2">
      <c r="B41" s="63"/>
      <c r="C41" s="119" t="s">
        <v>72</v>
      </c>
      <c r="D41" s="120">
        <v>20.771000000000001</v>
      </c>
      <c r="E41" s="120">
        <v>20.606000000000002</v>
      </c>
      <c r="F41" s="120">
        <v>19.932000000000002</v>
      </c>
      <c r="G41" s="121">
        <v>20.981000000000002</v>
      </c>
      <c r="H41" s="121">
        <v>20.946000000000002</v>
      </c>
      <c r="I41" s="121">
        <v>20.466999999999999</v>
      </c>
      <c r="J41" s="121">
        <v>20.260000000000002</v>
      </c>
      <c r="K41" s="121">
        <v>20.245000000000001</v>
      </c>
      <c r="L41" s="51"/>
      <c r="M41" s="51"/>
    </row>
    <row r="42" spans="2:13" s="53" customFormat="1" ht="13.5" customHeight="1" x14ac:dyDescent="0.2">
      <c r="B42" s="63"/>
      <c r="C42" s="116" t="s">
        <v>97</v>
      </c>
      <c r="D42" s="117">
        <v>96.56</v>
      </c>
      <c r="E42" s="117">
        <v>97.95</v>
      </c>
      <c r="F42" s="117">
        <v>99.989000000000004</v>
      </c>
      <c r="G42" s="117">
        <v>99.01</v>
      </c>
      <c r="H42" s="117">
        <v>98.897999999999996</v>
      </c>
      <c r="I42" s="117">
        <v>101.586</v>
      </c>
      <c r="J42" s="117">
        <v>105.381</v>
      </c>
      <c r="K42" s="117">
        <v>118</v>
      </c>
      <c r="L42" s="51"/>
      <c r="M42" s="51"/>
    </row>
    <row r="43" spans="2:13" s="53" customFormat="1" ht="13.5" customHeight="1" x14ac:dyDescent="0.2">
      <c r="B43" s="63"/>
      <c r="C43" s="119" t="s">
        <v>5</v>
      </c>
      <c r="D43" s="120">
        <v>35.417999999999999</v>
      </c>
      <c r="E43" s="120">
        <v>34.183999999999997</v>
      </c>
      <c r="F43" s="120">
        <v>32.700000000000003</v>
      </c>
      <c r="G43" s="121">
        <v>30.706</v>
      </c>
      <c r="H43" s="121">
        <v>28.288</v>
      </c>
      <c r="I43" s="121">
        <v>29.79</v>
      </c>
      <c r="J43" s="121">
        <v>27.937999999999999</v>
      </c>
      <c r="K43" s="121">
        <v>30.021000000000001</v>
      </c>
      <c r="L43" s="51"/>
      <c r="M43" s="51"/>
    </row>
    <row r="44" spans="2:13" s="53" customFormat="1" ht="13.5" customHeight="1" x14ac:dyDescent="0.2">
      <c r="B44" s="63"/>
      <c r="C44" s="116" t="s">
        <v>98</v>
      </c>
      <c r="D44" s="117">
        <v>65.844999999999999</v>
      </c>
      <c r="E44" s="117">
        <v>65.995000000000005</v>
      </c>
      <c r="F44" s="117">
        <v>66.19</v>
      </c>
      <c r="G44" s="117">
        <v>65.11</v>
      </c>
      <c r="H44" s="117">
        <v>64.451999999999998</v>
      </c>
      <c r="I44" s="117">
        <v>63.353000000000002</v>
      </c>
      <c r="J44" s="117">
        <v>61.642000000000003</v>
      </c>
      <c r="K44" s="117">
        <v>69.323000000000008</v>
      </c>
      <c r="L44" s="51"/>
      <c r="M44" s="51"/>
    </row>
    <row r="45" spans="2:13" s="53" customFormat="1" ht="13.5" customHeight="1" x14ac:dyDescent="0.2">
      <c r="B45" s="63"/>
      <c r="C45" s="119" t="s">
        <v>75</v>
      </c>
      <c r="D45" s="120">
        <v>12.917</v>
      </c>
      <c r="E45" s="120">
        <v>12.743</v>
      </c>
      <c r="F45" s="120">
        <v>12.284000000000001</v>
      </c>
      <c r="G45" s="121">
        <v>12.420999999999999</v>
      </c>
      <c r="H45" s="121">
        <v>12.442</v>
      </c>
      <c r="I45" s="121">
        <v>12.168000000000001</v>
      </c>
      <c r="J45" s="121">
        <v>12.200000000000001</v>
      </c>
      <c r="K45" s="121">
        <v>12.581</v>
      </c>
      <c r="L45" s="51"/>
      <c r="M45" s="51"/>
    </row>
    <row r="46" spans="2:13" s="53" customFormat="1" ht="13.5" customHeight="1" x14ac:dyDescent="0.2">
      <c r="B46" s="63"/>
      <c r="C46" s="116" t="s">
        <v>76</v>
      </c>
      <c r="D46" s="118">
        <v>7.1710000000000003</v>
      </c>
      <c r="E46" s="118">
        <v>7.0609999999999999</v>
      </c>
      <c r="F46" s="118">
        <v>6.9470000000000001</v>
      </c>
      <c r="G46" s="118">
        <v>6.7640000000000002</v>
      </c>
      <c r="H46" s="118">
        <v>6.6280000000000001</v>
      </c>
      <c r="I46" s="118">
        <v>6.5129999999999999</v>
      </c>
      <c r="J46" s="118">
        <v>6.3420000000000005</v>
      </c>
      <c r="K46" s="118">
        <v>6.8140000000000001</v>
      </c>
      <c r="L46" s="51"/>
      <c r="M46" s="51"/>
    </row>
    <row r="47" spans="2:13" s="53" customFormat="1" ht="13.5" customHeight="1" x14ac:dyDescent="0.2">
      <c r="B47" s="63"/>
      <c r="C47" s="119" t="s">
        <v>77</v>
      </c>
      <c r="D47" s="120">
        <v>126.92400000000001</v>
      </c>
      <c r="E47" s="120">
        <v>124.56100000000001</v>
      </c>
      <c r="F47" s="120">
        <v>121.80560644868302</v>
      </c>
      <c r="G47" s="121">
        <v>121.84758910081744</v>
      </c>
      <c r="H47" s="121">
        <v>121.607</v>
      </c>
      <c r="I47" s="121">
        <v>121.02</v>
      </c>
      <c r="J47" s="121">
        <v>117.72200000000001</v>
      </c>
      <c r="K47" s="121">
        <v>120.511</v>
      </c>
      <c r="L47" s="51"/>
      <c r="M47" s="51"/>
    </row>
    <row r="48" spans="2:13" s="53" customFormat="1" ht="13.5" customHeight="1" x14ac:dyDescent="0.2">
      <c r="B48" s="63"/>
      <c r="C48" s="116" t="s">
        <v>78</v>
      </c>
      <c r="D48" s="117">
        <v>494.85300000000001</v>
      </c>
      <c r="E48" s="117">
        <v>494.80200000000002</v>
      </c>
      <c r="F48" s="117">
        <v>426.56799999999998</v>
      </c>
      <c r="G48" s="117">
        <v>426.56799999999998</v>
      </c>
      <c r="H48" s="117">
        <v>384.83500000000004</v>
      </c>
      <c r="I48" s="117">
        <v>359.27300000000002</v>
      </c>
      <c r="J48" s="117">
        <v>415.65600000000001</v>
      </c>
      <c r="K48" s="117">
        <v>385.673</v>
      </c>
      <c r="L48" s="51"/>
      <c r="M48" s="51"/>
    </row>
    <row r="49" spans="2:13" s="53" customFormat="1" ht="13.5" customHeight="1" x14ac:dyDescent="0.2">
      <c r="B49" s="63"/>
      <c r="C49" s="119" t="s">
        <v>79</v>
      </c>
      <c r="D49" s="120">
        <v>191.27</v>
      </c>
      <c r="E49" s="120">
        <v>184.35</v>
      </c>
      <c r="F49" s="120">
        <v>179.43</v>
      </c>
      <c r="G49" s="121">
        <v>168.68</v>
      </c>
      <c r="H49" s="121">
        <v>141.39000000000001</v>
      </c>
      <c r="I49" s="121">
        <v>139.47999999999999</v>
      </c>
      <c r="J49" s="121">
        <v>137.28</v>
      </c>
      <c r="K49" s="121">
        <v>144.85</v>
      </c>
      <c r="L49" s="51"/>
      <c r="M49" s="51"/>
    </row>
    <row r="50" spans="2:13" s="53" customFormat="1" ht="17.25" customHeight="1" x14ac:dyDescent="0.2">
      <c r="B50" s="112" t="s">
        <v>80</v>
      </c>
      <c r="C50" s="124"/>
      <c r="D50" s="114">
        <v>1492.8589999999999</v>
      </c>
      <c r="E50" s="114">
        <v>1467.2750000000001</v>
      </c>
      <c r="F50" s="114">
        <v>1449.867</v>
      </c>
      <c r="G50" s="114">
        <v>1404.0820000000001</v>
      </c>
      <c r="H50" s="114">
        <v>1384.431</v>
      </c>
      <c r="I50" s="114">
        <v>1371.951</v>
      </c>
      <c r="J50" s="114">
        <v>1378.556</v>
      </c>
      <c r="K50" s="114">
        <v>1393.674</v>
      </c>
      <c r="L50" s="115"/>
      <c r="M50" s="51"/>
    </row>
    <row r="51" spans="2:13" s="53" customFormat="1" ht="14.25" customHeight="1" x14ac:dyDescent="0.2">
      <c r="B51" s="63"/>
      <c r="C51" s="116" t="s">
        <v>2</v>
      </c>
      <c r="D51" s="117">
        <v>67.745999999999995</v>
      </c>
      <c r="E51" s="117">
        <v>67.653000000000006</v>
      </c>
      <c r="F51" s="117">
        <v>67.522000000000006</v>
      </c>
      <c r="G51" s="117">
        <v>65.897999999999996</v>
      </c>
      <c r="H51" s="117">
        <v>70.320999999999998</v>
      </c>
      <c r="I51" s="117">
        <v>70.507000000000005</v>
      </c>
      <c r="J51" s="117">
        <v>71.066000000000003</v>
      </c>
      <c r="K51" s="117">
        <v>71.174000000000007</v>
      </c>
      <c r="L51" s="51"/>
      <c r="M51" s="51"/>
    </row>
    <row r="52" spans="2:13" s="53" customFormat="1" ht="14.25" customHeight="1" x14ac:dyDescent="0.2">
      <c r="B52" s="63"/>
      <c r="C52" s="119" t="s">
        <v>81</v>
      </c>
      <c r="D52" s="120">
        <v>1425.1130000000001</v>
      </c>
      <c r="E52" s="120">
        <v>1399.6220000000001</v>
      </c>
      <c r="F52" s="120">
        <v>1382.345</v>
      </c>
      <c r="G52" s="121">
        <v>1338.184</v>
      </c>
      <c r="H52" s="121">
        <v>1314.1100000000001</v>
      </c>
      <c r="I52" s="121">
        <v>1301.444</v>
      </c>
      <c r="J52" s="121">
        <v>1307.49</v>
      </c>
      <c r="K52" s="121">
        <v>1322.5</v>
      </c>
      <c r="L52" s="51"/>
      <c r="M52" s="51"/>
    </row>
    <row r="53" spans="2:13" s="53" customFormat="1" ht="17.25" customHeight="1" x14ac:dyDescent="0.2">
      <c r="B53" s="112" t="s">
        <v>82</v>
      </c>
      <c r="C53" s="125"/>
      <c r="D53" s="114">
        <v>3497.0270167307694</v>
      </c>
      <c r="E53" s="114">
        <v>3422.9780000000001</v>
      </c>
      <c r="F53" s="114">
        <v>3311.892666448683</v>
      </c>
      <c r="G53" s="114">
        <v>3228.9429543573001</v>
      </c>
      <c r="H53" s="114">
        <v>3124.80026</v>
      </c>
      <c r="I53" s="114">
        <v>3089.7516299999997</v>
      </c>
      <c r="J53" s="114">
        <v>3152.3389440147075</v>
      </c>
      <c r="K53" s="114">
        <v>3184.4091514501833</v>
      </c>
      <c r="L53" s="115"/>
      <c r="M53" s="51"/>
    </row>
    <row r="54" spans="2:13" s="107" customFormat="1" ht="6.75" customHeight="1" x14ac:dyDescent="0.2">
      <c r="B54" s="102"/>
      <c r="C54" s="103"/>
      <c r="D54" s="105"/>
      <c r="E54" s="105"/>
      <c r="F54" s="105"/>
      <c r="G54" s="105"/>
      <c r="H54" s="105"/>
      <c r="I54" s="105"/>
      <c r="J54" s="105"/>
      <c r="K54" s="105"/>
      <c r="L54" s="106"/>
      <c r="M54" s="106"/>
    </row>
    <row r="55" spans="2:13" s="3" customFormat="1" ht="4.5" customHeight="1" x14ac:dyDescent="0.2">
      <c r="B55" s="69"/>
      <c r="C55" s="69"/>
      <c r="D55" s="69"/>
      <c r="E55" s="69"/>
      <c r="F55" s="69"/>
      <c r="G55" s="69"/>
      <c r="H55" s="69"/>
      <c r="I55" s="69"/>
      <c r="J55" s="69"/>
      <c r="K55" s="69"/>
    </row>
    <row r="56" spans="2:13" s="2" customFormat="1" ht="0.75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2:13" ht="18" customHeight="1" x14ac:dyDescent="0.2">
      <c r="C57" s="175" t="s">
        <v>99</v>
      </c>
      <c r="D57" s="175"/>
      <c r="E57" s="175"/>
      <c r="F57" s="175"/>
      <c r="G57" s="175"/>
      <c r="H57" s="175"/>
      <c r="I57" s="175"/>
      <c r="J57" s="175"/>
      <c r="K57" s="175"/>
      <c r="L57" s="161"/>
      <c r="M57" s="50"/>
    </row>
    <row r="58" spans="2:13" ht="27" customHeight="1" x14ac:dyDescent="0.2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50"/>
      <c r="M58" s="50"/>
    </row>
    <row r="59" spans="2:13" ht="9.75" customHeight="1" x14ac:dyDescent="0.2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50"/>
      <c r="M59" s="50"/>
    </row>
    <row r="60" spans="2:13" ht="9.75" customHeight="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50"/>
      <c r="M60" s="50"/>
    </row>
    <row r="61" spans="2:13" ht="9.75" customHeight="1" x14ac:dyDescent="0.2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50"/>
      <c r="M61" s="50"/>
    </row>
    <row r="62" spans="2:13" ht="9.75" customHeight="1" x14ac:dyDescent="0.2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50"/>
      <c r="M62" s="50"/>
    </row>
    <row r="63" spans="2:13" ht="9.75" customHeight="1" x14ac:dyDescent="0.2">
      <c r="B63" s="35"/>
      <c r="C63" s="38"/>
      <c r="D63" s="35"/>
      <c r="E63" s="35"/>
      <c r="F63" s="35"/>
      <c r="G63" s="35"/>
      <c r="H63" s="35"/>
      <c r="I63" s="35"/>
      <c r="J63" s="35"/>
      <c r="K63" s="35"/>
      <c r="L63" s="50"/>
      <c r="M63" s="50"/>
    </row>
    <row r="64" spans="2:13" ht="9.75" customHeight="1" x14ac:dyDescent="0.2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50"/>
      <c r="M64" s="50"/>
    </row>
    <row r="65" spans="2:13" ht="9.75" customHeight="1" x14ac:dyDescent="0.2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50"/>
      <c r="M65" s="50"/>
    </row>
    <row r="66" spans="2:13" ht="9.75" customHeight="1" x14ac:dyDescent="0.2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50"/>
      <c r="M66" s="50"/>
    </row>
    <row r="67" spans="2:13" ht="9.75" customHeight="1" x14ac:dyDescent="0.2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50"/>
      <c r="M67" s="50"/>
    </row>
    <row r="68" spans="2:13" ht="9.75" customHeight="1" x14ac:dyDescent="0.2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50"/>
      <c r="M68" s="50"/>
    </row>
    <row r="69" spans="2:13" ht="9.75" customHeight="1" x14ac:dyDescent="0.2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50"/>
      <c r="M69" s="50"/>
    </row>
    <row r="70" spans="2:13" ht="9.75" customHeight="1" x14ac:dyDescent="0.2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50"/>
      <c r="M70" s="50"/>
    </row>
    <row r="71" spans="2:13" ht="14.25" customHeight="1" x14ac:dyDescent="0.3">
      <c r="B71" s="78" t="s">
        <v>108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50"/>
    </row>
    <row r="72" spans="2:13" ht="6.75" customHeight="1" x14ac:dyDescent="0.2"/>
  </sheetData>
  <mergeCells count="1">
    <mergeCell ref="C57:K57"/>
  </mergeCells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1:M77"/>
  <sheetViews>
    <sheetView showGridLines="0" view="pageBreakPreview" zoomScale="130" zoomScaleNormal="100" zoomScaleSheetLayoutView="130" workbookViewId="0"/>
  </sheetViews>
  <sheetFormatPr defaultRowHeight="11.25" x14ac:dyDescent="0.2"/>
  <cols>
    <col min="1" max="1" width="9.140625" style="44"/>
    <col min="2" max="2" width="4.5703125" style="44" customWidth="1"/>
    <col min="3" max="3" width="19.42578125" style="44" customWidth="1"/>
    <col min="4" max="11" width="8.28515625" style="44" customWidth="1"/>
    <col min="12" max="12" width="3.85546875" style="44" customWidth="1"/>
    <col min="13" max="16384" width="9.140625" style="44"/>
  </cols>
  <sheetData>
    <row r="1" spans="2:13" ht="10.5" customHeight="1" x14ac:dyDescent="0.2">
      <c r="B1" s="41"/>
      <c r="C1" s="41"/>
      <c r="D1" s="42"/>
      <c r="E1" s="42"/>
      <c r="F1" s="42"/>
      <c r="G1" s="42"/>
      <c r="H1" s="42"/>
      <c r="I1" s="42"/>
      <c r="J1" s="42"/>
      <c r="K1" s="43"/>
    </row>
    <row r="2" spans="2:13" s="3" customFormat="1" ht="7.5" customHeight="1" x14ac:dyDescent="0.2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3" s="2" customFormat="1" ht="0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 ht="18.75" customHeight="1" x14ac:dyDescent="0.25">
      <c r="B4" s="46" t="s">
        <v>109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50"/>
    </row>
    <row r="5" spans="2:13" s="53" customFormat="1" ht="10.5" customHeight="1" x14ac:dyDescent="0.2">
      <c r="B5" s="51"/>
      <c r="C5" s="51"/>
      <c r="D5" s="52"/>
      <c r="E5" s="52"/>
      <c r="F5" s="52"/>
      <c r="G5" s="52"/>
      <c r="H5" s="52"/>
      <c r="I5" s="52"/>
      <c r="J5" s="52"/>
      <c r="K5" s="52"/>
      <c r="L5" s="51"/>
      <c r="M5" s="51"/>
    </row>
    <row r="6" spans="2:13" s="3" customFormat="1" ht="12" customHeight="1" x14ac:dyDescent="0.2">
      <c r="B6" s="54" t="s">
        <v>110</v>
      </c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2:13" s="2" customFormat="1" ht="0.7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s="58" customFormat="1" ht="18.75" customHeight="1" x14ac:dyDescent="0.2">
      <c r="B8" s="3"/>
      <c r="C8" s="3"/>
      <c r="D8" s="57">
        <v>2011</v>
      </c>
      <c r="E8" s="57">
        <v>2012</v>
      </c>
      <c r="F8" s="57">
        <v>2013</v>
      </c>
      <c r="G8" s="57">
        <v>2014</v>
      </c>
      <c r="H8" s="57">
        <v>2015</v>
      </c>
      <c r="I8" s="57">
        <v>2016</v>
      </c>
      <c r="J8" s="57">
        <v>2017</v>
      </c>
      <c r="K8" s="57" t="s">
        <v>16</v>
      </c>
      <c r="L8" s="56"/>
      <c r="M8" s="3"/>
    </row>
    <row r="9" spans="2:13" s="2" customFormat="1" ht="0.75" customHeight="1" x14ac:dyDescent="0.2">
      <c r="D9" s="4"/>
      <c r="E9" s="4"/>
      <c r="F9" s="4"/>
      <c r="G9" s="4"/>
      <c r="H9" s="4"/>
      <c r="I9" s="4"/>
      <c r="J9" s="4"/>
      <c r="K9" s="4"/>
      <c r="L9" s="4"/>
    </row>
    <row r="10" spans="2:13" ht="18.75" customHeight="1" x14ac:dyDescent="0.2">
      <c r="B10" s="59" t="s">
        <v>111</v>
      </c>
      <c r="C10" s="60"/>
      <c r="D10" s="61"/>
      <c r="E10" s="61"/>
      <c r="F10" s="61"/>
      <c r="G10" s="61"/>
      <c r="H10" s="61"/>
      <c r="I10" s="61"/>
      <c r="J10" s="61"/>
      <c r="K10" s="61"/>
      <c r="L10" s="62"/>
      <c r="M10" s="50"/>
    </row>
    <row r="11" spans="2:13" s="53" customFormat="1" ht="15" customHeight="1" x14ac:dyDescent="0.2">
      <c r="B11" s="84"/>
      <c r="C11" s="37" t="s">
        <v>57</v>
      </c>
      <c r="D11" s="85">
        <v>13.362060835118683</v>
      </c>
      <c r="E11" s="85">
        <v>14.443490522716663</v>
      </c>
      <c r="F11" s="85">
        <v>16.286020310023755</v>
      </c>
      <c r="G11" s="85">
        <v>16.649791053904554</v>
      </c>
      <c r="H11" s="85">
        <v>8.9214049596245388</v>
      </c>
      <c r="I11" s="85">
        <v>8.0093718521857014</v>
      </c>
      <c r="J11" s="85">
        <v>6.9582750608637571</v>
      </c>
      <c r="K11" s="85">
        <v>10.719827255618027</v>
      </c>
      <c r="L11" s="51"/>
      <c r="M11" s="164"/>
    </row>
    <row r="12" spans="2:13" s="53" customFormat="1" ht="10.5" customHeight="1" x14ac:dyDescent="0.2">
      <c r="B12" s="87"/>
      <c r="C12" s="36" t="s">
        <v>58</v>
      </c>
      <c r="D12" s="88">
        <v>6.2687032340158355</v>
      </c>
      <c r="E12" s="88">
        <v>3.5739043096379595</v>
      </c>
      <c r="F12" s="88">
        <v>2.8438466475533195</v>
      </c>
      <c r="G12" s="89">
        <v>3.5154915483996878</v>
      </c>
      <c r="H12" s="89">
        <v>3.4363728060811813</v>
      </c>
      <c r="I12" s="89">
        <v>4.6575374775313181</v>
      </c>
      <c r="J12" s="89">
        <v>6.4108017078842225</v>
      </c>
      <c r="K12" s="89">
        <v>9.7999523696118125</v>
      </c>
      <c r="L12" s="51"/>
      <c r="M12" s="164"/>
    </row>
    <row r="13" spans="2:13" s="53" customFormat="1" ht="10.5" customHeight="1" x14ac:dyDescent="0.2">
      <c r="B13" s="87"/>
      <c r="C13" s="37" t="s">
        <v>59</v>
      </c>
      <c r="D13" s="85">
        <v>6.3286627726957994</v>
      </c>
      <c r="E13" s="85">
        <v>3.6845935228129751</v>
      </c>
      <c r="F13" s="85">
        <v>4.5165624957685884</v>
      </c>
      <c r="G13" s="85">
        <v>1.0275578746689022</v>
      </c>
      <c r="H13" s="85">
        <v>3.4716710588415549</v>
      </c>
      <c r="I13" s="85">
        <v>9.1503310666961433</v>
      </c>
      <c r="J13" s="85">
        <v>8.0958278612053451</v>
      </c>
      <c r="K13" s="85">
        <v>20.300000000000004</v>
      </c>
      <c r="L13" s="51"/>
      <c r="M13" s="164"/>
    </row>
    <row r="14" spans="2:13" s="53" customFormat="1" ht="10.5" customHeight="1" x14ac:dyDescent="0.2">
      <c r="B14" s="87"/>
      <c r="C14" s="36" t="s">
        <v>2</v>
      </c>
      <c r="D14" s="88">
        <v>9.6689583702796504</v>
      </c>
      <c r="E14" s="88">
        <v>8.307508872044215</v>
      </c>
      <c r="F14" s="88">
        <v>11.159732424642014</v>
      </c>
      <c r="G14" s="89">
        <v>13.02957234601794</v>
      </c>
      <c r="H14" s="89">
        <v>10.471513975706527</v>
      </c>
      <c r="I14" s="89">
        <v>10.610178998992197</v>
      </c>
      <c r="J14" s="89">
        <v>10.891129391737541</v>
      </c>
      <c r="K14" s="89">
        <v>13.053347380310587</v>
      </c>
      <c r="L14" s="51"/>
      <c r="M14" s="164"/>
    </row>
    <row r="15" spans="2:13" s="53" customFormat="1" ht="10.5" customHeight="1" x14ac:dyDescent="0.2">
      <c r="B15" s="87"/>
      <c r="C15" s="37" t="s">
        <v>60</v>
      </c>
      <c r="D15" s="85">
        <v>15.791923436341635</v>
      </c>
      <c r="E15" s="85">
        <v>14.71738495948142</v>
      </c>
      <c r="F15" s="85">
        <v>10.719556622845229</v>
      </c>
      <c r="G15" s="85">
        <v>5.5586028004219123</v>
      </c>
      <c r="H15" s="85">
        <v>8.0111094609557956</v>
      </c>
      <c r="I15" s="85">
        <v>7.5125181722343317</v>
      </c>
      <c r="J15" s="85">
        <v>5.6878529050713293</v>
      </c>
      <c r="K15" s="85">
        <v>9.4519671370975367</v>
      </c>
      <c r="L15" s="51"/>
      <c r="M15" s="164"/>
    </row>
    <row r="16" spans="2:13" s="53" customFormat="1" ht="10.5" customHeight="1" x14ac:dyDescent="0.2">
      <c r="B16" s="87"/>
      <c r="C16" s="36" t="s">
        <v>61</v>
      </c>
      <c r="D16" s="88">
        <v>13.302253774601395</v>
      </c>
      <c r="E16" s="88">
        <v>14.781240978610002</v>
      </c>
      <c r="F16" s="88">
        <v>9.4944994323202003</v>
      </c>
      <c r="G16" s="89">
        <v>6.5318418889506136</v>
      </c>
      <c r="H16" s="89">
        <v>11.75817142917187</v>
      </c>
      <c r="I16" s="89">
        <v>6.6971574147648365</v>
      </c>
      <c r="J16" s="89">
        <v>11.115133244209172</v>
      </c>
      <c r="K16" s="89">
        <v>12.387473790347574</v>
      </c>
      <c r="L16" s="51"/>
      <c r="M16" s="164"/>
    </row>
    <row r="17" spans="2:13" s="53" customFormat="1" ht="10.5" customHeight="1" x14ac:dyDescent="0.2">
      <c r="B17" s="87"/>
      <c r="C17" s="37" t="s">
        <v>62</v>
      </c>
      <c r="D17" s="85">
        <v>9.6792160114592622</v>
      </c>
      <c r="E17" s="85">
        <v>9.0296521816747788</v>
      </c>
      <c r="F17" s="85">
        <v>11.258256927579653</v>
      </c>
      <c r="G17" s="85">
        <v>10.986526026290566</v>
      </c>
      <c r="H17" s="85">
        <v>11.495917521578574</v>
      </c>
      <c r="I17" s="85">
        <v>13.681345087913305</v>
      </c>
      <c r="J17" s="85">
        <v>10.388543350287728</v>
      </c>
      <c r="K17" s="85">
        <v>13.429179317875397</v>
      </c>
      <c r="L17" s="51"/>
      <c r="M17" s="164"/>
    </row>
    <row r="18" spans="2:13" s="53" customFormat="1" ht="10.5" customHeight="1" x14ac:dyDescent="0.2">
      <c r="B18" s="87"/>
      <c r="C18" s="36" t="s">
        <v>63</v>
      </c>
      <c r="D18" s="88">
        <v>10.114807855800763</v>
      </c>
      <c r="E18" s="88">
        <v>13.69436590295901</v>
      </c>
      <c r="F18" s="88">
        <v>14.483970500740249</v>
      </c>
      <c r="G18" s="89">
        <v>22.149278295026988</v>
      </c>
      <c r="H18" s="89">
        <v>12.816958064562474</v>
      </c>
      <c r="I18" s="89">
        <v>17.856539033093373</v>
      </c>
      <c r="J18" s="89">
        <v>19.221296264287037</v>
      </c>
      <c r="K18" s="89">
        <v>18.146132614858796</v>
      </c>
      <c r="L18" s="51"/>
      <c r="M18" s="164"/>
    </row>
    <row r="19" spans="2:13" s="53" customFormat="1" ht="10.5" customHeight="1" x14ac:dyDescent="0.2">
      <c r="B19" s="87"/>
      <c r="C19" s="37" t="s">
        <v>3</v>
      </c>
      <c r="D19" s="85">
        <v>28.167541973370806</v>
      </c>
      <c r="E19" s="85">
        <v>30.57595377108262</v>
      </c>
      <c r="F19" s="85">
        <v>28.562422055997516</v>
      </c>
      <c r="G19" s="85">
        <v>24.641842689984205</v>
      </c>
      <c r="H19" s="85">
        <v>25.037544180707627</v>
      </c>
      <c r="I19" s="85">
        <v>24.441310667949125</v>
      </c>
      <c r="J19" s="85">
        <v>24.167799209048066</v>
      </c>
      <c r="K19" s="85">
        <v>23.66289836682682</v>
      </c>
      <c r="L19" s="51"/>
      <c r="M19" s="164"/>
    </row>
    <row r="20" spans="2:13" s="53" customFormat="1" ht="10.5" customHeight="1" x14ac:dyDescent="0.2">
      <c r="B20" s="87"/>
      <c r="C20" s="36" t="s">
        <v>64</v>
      </c>
      <c r="D20" s="88">
        <v>16.412588618756615</v>
      </c>
      <c r="E20" s="88">
        <v>16.452303545401602</v>
      </c>
      <c r="F20" s="88">
        <v>12.73997702553601</v>
      </c>
      <c r="G20" s="89">
        <v>12.94375953655879</v>
      </c>
      <c r="H20" s="89">
        <v>11.933515411860947</v>
      </c>
      <c r="I20" s="89">
        <v>12.209594798882591</v>
      </c>
      <c r="J20" s="89">
        <v>13.750710651668383</v>
      </c>
      <c r="K20" s="89">
        <v>14.125911682832301</v>
      </c>
      <c r="L20" s="51"/>
      <c r="M20" s="164"/>
    </row>
    <row r="21" spans="2:13" s="53" customFormat="1" ht="10.5" customHeight="1" x14ac:dyDescent="0.2">
      <c r="B21" s="87"/>
      <c r="C21" s="37" t="s">
        <v>65</v>
      </c>
      <c r="D21" s="85">
        <v>5.8635368283609806</v>
      </c>
      <c r="E21" s="85">
        <v>7.4744322222865316</v>
      </c>
      <c r="F21" s="85">
        <v>12.062173880905659</v>
      </c>
      <c r="G21" s="85">
        <v>8.1687652529094876</v>
      </c>
      <c r="H21" s="85">
        <v>10.398391790431909</v>
      </c>
      <c r="I21" s="85">
        <v>13.448557977555229</v>
      </c>
      <c r="J21" s="85">
        <v>15.467620264604916</v>
      </c>
      <c r="K21" s="85">
        <v>12.404443222917573</v>
      </c>
      <c r="L21" s="51"/>
      <c r="M21" s="164"/>
    </row>
    <row r="22" spans="2:13" s="53" customFormat="1" ht="10.5" customHeight="1" x14ac:dyDescent="0.2">
      <c r="B22" s="87"/>
      <c r="C22" s="36" t="s">
        <v>66</v>
      </c>
      <c r="D22" s="88">
        <v>12.287274450366628</v>
      </c>
      <c r="E22" s="88">
        <v>5.8438367277455763</v>
      </c>
      <c r="F22" s="88">
        <v>11.084329188267255</v>
      </c>
      <c r="G22" s="89">
        <v>7.7589931719588465</v>
      </c>
      <c r="H22" s="89">
        <v>9.7522513550186414</v>
      </c>
      <c r="I22" s="89">
        <v>13.374801630122404</v>
      </c>
      <c r="J22" s="89">
        <v>15.335604460458107</v>
      </c>
      <c r="K22" s="89">
        <v>20.351780960213077</v>
      </c>
      <c r="L22" s="51"/>
      <c r="M22" s="164"/>
    </row>
    <row r="23" spans="2:13" s="53" customFormat="1" ht="10.5" customHeight="1" x14ac:dyDescent="0.2">
      <c r="B23" s="87"/>
      <c r="C23" s="37" t="s">
        <v>67</v>
      </c>
      <c r="D23" s="85">
        <v>11.741087619984519</v>
      </c>
      <c r="E23" s="85">
        <v>8.8683103517044195</v>
      </c>
      <c r="F23" s="85">
        <v>12.507077541968183</v>
      </c>
      <c r="G23" s="85">
        <v>10.924276810434231</v>
      </c>
      <c r="H23" s="85">
        <v>9.724889101723484</v>
      </c>
      <c r="I23" s="85">
        <v>19.093687642640688</v>
      </c>
      <c r="J23" s="85">
        <v>20.678753975134015</v>
      </c>
      <c r="K23" s="85">
        <v>21.121023895954355</v>
      </c>
      <c r="L23" s="51"/>
      <c r="M23" s="164"/>
    </row>
    <row r="24" spans="2:13" s="53" customFormat="1" ht="10.5" customHeight="1" x14ac:dyDescent="0.2">
      <c r="B24" s="87"/>
      <c r="C24" s="36" t="s">
        <v>95</v>
      </c>
      <c r="D24" s="88">
        <v>10.777946662981899</v>
      </c>
      <c r="E24" s="88">
        <v>10.451061320754718</v>
      </c>
      <c r="F24" s="88">
        <v>12.087393307651636</v>
      </c>
      <c r="G24" s="89">
        <v>7.5467088893915415</v>
      </c>
      <c r="H24" s="89">
        <v>13.60256011098018</v>
      </c>
      <c r="I24" s="89">
        <v>19.049502014185801</v>
      </c>
      <c r="J24" s="89">
        <v>17.218997956271441</v>
      </c>
      <c r="K24" s="89">
        <v>35.373718721990471</v>
      </c>
      <c r="L24" s="51"/>
      <c r="M24" s="164"/>
    </row>
    <row r="25" spans="2:13" s="53" customFormat="1" ht="10.5" customHeight="1" x14ac:dyDescent="0.2">
      <c r="B25" s="87"/>
      <c r="C25" s="37" t="s">
        <v>96</v>
      </c>
      <c r="D25" s="85">
        <v>9.3801169590643276</v>
      </c>
      <c r="E25" s="85">
        <v>11.202990484821024</v>
      </c>
      <c r="F25" s="85">
        <v>9.2307692307692299</v>
      </c>
      <c r="G25" s="85">
        <v>14.05814058140581</v>
      </c>
      <c r="H25" s="85">
        <v>21.549504600974323</v>
      </c>
      <c r="I25" s="85">
        <v>30.059588035056699</v>
      </c>
      <c r="J25" s="85">
        <v>31.614504038263341</v>
      </c>
      <c r="K25" s="85">
        <v>30.590455280717507</v>
      </c>
      <c r="L25" s="51"/>
      <c r="M25" s="164"/>
    </row>
    <row r="26" spans="2:13" s="53" customFormat="1" ht="10.5" customHeight="1" x14ac:dyDescent="0.2">
      <c r="B26" s="87"/>
      <c r="C26" s="36" t="s">
        <v>4</v>
      </c>
      <c r="D26" s="88">
        <v>21.85950165115581</v>
      </c>
      <c r="E26" s="88">
        <v>17.112256483741682</v>
      </c>
      <c r="F26" s="88">
        <v>14.569790422506653</v>
      </c>
      <c r="G26" s="89">
        <v>22.605228674505785</v>
      </c>
      <c r="H26" s="89">
        <v>33.334256178503296</v>
      </c>
      <c r="I26" s="89">
        <v>30.068267782424034</v>
      </c>
      <c r="J26" s="89">
        <v>42.055577025214603</v>
      </c>
      <c r="K26" s="162">
        <v>41.766048417721521</v>
      </c>
      <c r="L26" s="51"/>
      <c r="M26" s="164"/>
    </row>
    <row r="27" spans="2:13" s="53" customFormat="1" ht="10.5" customHeight="1" x14ac:dyDescent="0.2">
      <c r="B27" s="87"/>
      <c r="C27" s="37" t="s">
        <v>70</v>
      </c>
      <c r="D27" s="85">
        <v>1.7283516777088785</v>
      </c>
      <c r="E27" s="85">
        <v>4.4416451826372061</v>
      </c>
      <c r="F27" s="85">
        <v>1.3175533442038927</v>
      </c>
      <c r="G27" s="85">
        <v>7.458249714806759</v>
      </c>
      <c r="H27" s="85">
        <v>5.4315127274329793</v>
      </c>
      <c r="I27" s="85">
        <v>4.4622087471706129</v>
      </c>
      <c r="J27" s="85">
        <v>4.8907912791794486</v>
      </c>
      <c r="K27" s="85">
        <v>9.6612745294363886</v>
      </c>
      <c r="L27" s="51"/>
      <c r="M27" s="164"/>
    </row>
    <row r="28" spans="2:13" s="53" customFormat="1" ht="10.5" customHeight="1" x14ac:dyDescent="0.2">
      <c r="B28" s="87"/>
      <c r="C28" s="36" t="s">
        <v>71</v>
      </c>
      <c r="D28" s="88">
        <v>14.426162981017386</v>
      </c>
      <c r="E28" s="88">
        <v>13.413630024483219</v>
      </c>
      <c r="F28" s="88">
        <v>12.56715225366839</v>
      </c>
      <c r="G28" s="89">
        <v>10.677408663939051</v>
      </c>
      <c r="H28" s="89">
        <v>11.159180142180439</v>
      </c>
      <c r="I28" s="89">
        <v>14.137709955963913</v>
      </c>
      <c r="J28" s="89">
        <v>16.802521413758175</v>
      </c>
      <c r="K28" s="89">
        <v>24.934251563987161</v>
      </c>
      <c r="L28" s="51"/>
      <c r="M28" s="164"/>
    </row>
    <row r="29" spans="2:13" s="53" customFormat="1" ht="10.5" customHeight="1" x14ac:dyDescent="0.2">
      <c r="B29" s="87"/>
      <c r="C29" s="37" t="s">
        <v>72</v>
      </c>
      <c r="D29" s="85">
        <v>17.041594032857734</v>
      </c>
      <c r="E29" s="85">
        <v>17.76083894335736</v>
      </c>
      <c r="F29" s="85">
        <v>18.892780626458684</v>
      </c>
      <c r="G29" s="85">
        <v>21.170567819408898</v>
      </c>
      <c r="H29" s="85">
        <v>22.486687105717756</v>
      </c>
      <c r="I29" s="85">
        <v>24.049829862892363</v>
      </c>
      <c r="J29" s="85">
        <v>24.703916995816748</v>
      </c>
      <c r="K29" s="85">
        <v>26.686756000194816</v>
      </c>
      <c r="L29" s="51"/>
      <c r="M29" s="164"/>
    </row>
    <row r="30" spans="2:13" s="53" customFormat="1" ht="10.5" customHeight="1" x14ac:dyDescent="0.2">
      <c r="B30" s="87"/>
      <c r="C30" s="36" t="s">
        <v>97</v>
      </c>
      <c r="D30" s="88">
        <v>16.133136258262727</v>
      </c>
      <c r="E30" s="88">
        <v>15.161892741174018</v>
      </c>
      <c r="F30" s="88">
        <v>13.904276279083302</v>
      </c>
      <c r="G30" s="89">
        <v>18.838035073444352</v>
      </c>
      <c r="H30" s="89">
        <v>33.200061674910344</v>
      </c>
      <c r="I30" s="89">
        <v>21.616932158794096</v>
      </c>
      <c r="J30" s="89">
        <v>22.037236300525986</v>
      </c>
      <c r="K30" s="89">
        <v>26.541387763065899</v>
      </c>
      <c r="L30" s="51"/>
      <c r="M30" s="164"/>
    </row>
    <row r="31" spans="2:13" s="53" customFormat="1" ht="10.5" customHeight="1" x14ac:dyDescent="0.2">
      <c r="B31" s="87"/>
      <c r="C31" s="37" t="s">
        <v>5</v>
      </c>
      <c r="D31" s="85">
        <v>12.068971356539526</v>
      </c>
      <c r="E31" s="85">
        <v>9.3447005716733873</v>
      </c>
      <c r="F31" s="85">
        <v>8.6466704177740823</v>
      </c>
      <c r="G31" s="85">
        <v>8.4306334020342035</v>
      </c>
      <c r="H31" s="85">
        <v>8.6985171524282201</v>
      </c>
      <c r="I31" s="85">
        <v>9.9472497702242642</v>
      </c>
      <c r="J31" s="85">
        <v>10.016533235476984</v>
      </c>
      <c r="K31" s="85">
        <v>12.973190010370354</v>
      </c>
      <c r="L31" s="51"/>
      <c r="M31" s="164"/>
    </row>
    <row r="32" spans="2:13" s="53" customFormat="1" ht="10.5" customHeight="1" x14ac:dyDescent="0.2">
      <c r="B32" s="87"/>
      <c r="C32" s="36" t="s">
        <v>98</v>
      </c>
      <c r="D32" s="88">
        <v>7.5728437156156208</v>
      </c>
      <c r="E32" s="88">
        <v>4.1350266014777217</v>
      </c>
      <c r="F32" s="88">
        <v>10.714037939865662</v>
      </c>
      <c r="G32" s="89">
        <v>15.772006516381644</v>
      </c>
      <c r="H32" s="89">
        <v>19.649366659556414</v>
      </c>
      <c r="I32" s="89">
        <v>20.429569908594654</v>
      </c>
      <c r="J32" s="89">
        <v>33.203065583724488</v>
      </c>
      <c r="K32" s="89">
        <v>34.355602106646025</v>
      </c>
      <c r="L32" s="51"/>
      <c r="M32" s="164"/>
    </row>
    <row r="33" spans="2:13" s="53" customFormat="1" ht="10.5" customHeight="1" x14ac:dyDescent="0.2">
      <c r="B33" s="87"/>
      <c r="C33" s="37" t="s">
        <v>75</v>
      </c>
      <c r="D33" s="85">
        <v>7.1450561221448643</v>
      </c>
      <c r="E33" s="85">
        <v>9.5551724718350979</v>
      </c>
      <c r="F33" s="85">
        <v>7.3858800217374405</v>
      </c>
      <c r="G33" s="85">
        <v>11.123478605480797</v>
      </c>
      <c r="H33" s="85">
        <v>18.279322720218754</v>
      </c>
      <c r="I33" s="85">
        <v>15.319957031336747</v>
      </c>
      <c r="J33" s="85">
        <v>17.738436315939168</v>
      </c>
      <c r="K33" s="85">
        <v>22.26568490765127</v>
      </c>
      <c r="L33" s="51"/>
      <c r="M33" s="164"/>
    </row>
    <row r="34" spans="2:13" s="53" customFormat="1" ht="10.5" customHeight="1" x14ac:dyDescent="0.2">
      <c r="B34" s="87"/>
      <c r="C34" s="36" t="s">
        <v>76</v>
      </c>
      <c r="D34" s="88">
        <v>5.7048098545158785</v>
      </c>
      <c r="E34" s="88">
        <v>1.1981753144288558</v>
      </c>
      <c r="F34" s="88">
        <v>1.2746555270566498</v>
      </c>
      <c r="G34" s="89">
        <v>0.6580275585245533</v>
      </c>
      <c r="H34" s="89">
        <v>1.8548176878675675</v>
      </c>
      <c r="I34" s="89">
        <v>1.024137388884331</v>
      </c>
      <c r="J34" s="89">
        <v>4.038814727392861</v>
      </c>
      <c r="K34" s="89">
        <v>8.2169489953092576</v>
      </c>
      <c r="L34" s="51"/>
      <c r="M34" s="164"/>
    </row>
    <row r="35" spans="2:13" s="53" customFormat="1" ht="10.5" customHeight="1" x14ac:dyDescent="0.2">
      <c r="B35" s="87"/>
      <c r="C35" s="37" t="s">
        <v>77</v>
      </c>
      <c r="D35" s="85">
        <v>6.7384935637122387</v>
      </c>
      <c r="E35" s="85">
        <v>22.857955584452522</v>
      </c>
      <c r="F35" s="85">
        <v>12.373154653637821</v>
      </c>
      <c r="G35" s="85">
        <v>13.493308090768057</v>
      </c>
      <c r="H35" s="85">
        <v>14.820081581550051</v>
      </c>
      <c r="I35" s="85">
        <v>6.65194890199189</v>
      </c>
      <c r="J35" s="85">
        <v>20.394070702484598</v>
      </c>
      <c r="K35" s="85">
        <v>23.044811867487834</v>
      </c>
      <c r="L35" s="51"/>
      <c r="M35" s="164"/>
    </row>
    <row r="36" spans="2:13" s="53" customFormat="1" ht="10.5" customHeight="1" x14ac:dyDescent="0.2">
      <c r="B36" s="87"/>
      <c r="C36" s="36" t="s">
        <v>78</v>
      </c>
      <c r="D36" s="88">
        <v>24.574305730273309</v>
      </c>
      <c r="E36" s="88">
        <v>21.213545995349989</v>
      </c>
      <c r="F36" s="88">
        <v>26.894706182188884</v>
      </c>
      <c r="G36" s="89">
        <v>25.078211726713089</v>
      </c>
      <c r="H36" s="89">
        <v>25.134287662670253</v>
      </c>
      <c r="I36" s="89">
        <v>25.553046730459346</v>
      </c>
      <c r="J36" s="89">
        <v>30.599698454977972</v>
      </c>
      <c r="K36" s="89">
        <v>31.554823578382464</v>
      </c>
      <c r="L36" s="51"/>
      <c r="M36" s="164"/>
    </row>
    <row r="37" spans="2:13" s="53" customFormat="1" ht="10.5" customHeight="1" x14ac:dyDescent="0.2">
      <c r="B37" s="87"/>
      <c r="C37" s="37" t="s">
        <v>79</v>
      </c>
      <c r="D37" s="85">
        <v>22.008240622127651</v>
      </c>
      <c r="E37" s="85">
        <v>19.53751762267682</v>
      </c>
      <c r="F37" s="85">
        <v>21.889470916477219</v>
      </c>
      <c r="G37" s="85">
        <v>22.820428088928139</v>
      </c>
      <c r="H37" s="85">
        <v>21.751933340454112</v>
      </c>
      <c r="I37" s="85">
        <v>21.238776167942643</v>
      </c>
      <c r="J37" s="85">
        <v>22.29019543476954</v>
      </c>
      <c r="K37" s="85">
        <v>24.143508699948757</v>
      </c>
      <c r="L37" s="51"/>
      <c r="M37" s="164"/>
    </row>
    <row r="38" spans="2:13" s="53" customFormat="1" ht="10.5" customHeight="1" x14ac:dyDescent="0.2">
      <c r="B38" s="87"/>
      <c r="C38" s="36" t="s">
        <v>81</v>
      </c>
      <c r="D38" s="88">
        <v>26.985085457092229</v>
      </c>
      <c r="E38" s="88">
        <v>26.972405820001239</v>
      </c>
      <c r="F38" s="88">
        <v>25.825792569053295</v>
      </c>
      <c r="G38" s="89">
        <v>25.968619554100925</v>
      </c>
      <c r="H38" s="89">
        <v>25.405223873943982</v>
      </c>
      <c r="I38" s="89">
        <v>25.050986345719434</v>
      </c>
      <c r="J38" s="89">
        <v>25.73071036619508</v>
      </c>
      <c r="K38" s="89">
        <v>25.269010462329767</v>
      </c>
      <c r="L38" s="51"/>
      <c r="M38" s="164"/>
    </row>
    <row r="39" spans="2:13" s="53" customFormat="1" ht="10.5" hidden="1" customHeight="1" x14ac:dyDescent="0.2">
      <c r="B39" s="87"/>
      <c r="C39" s="37"/>
      <c r="D39" s="85" t="e">
        <v>#REF!</v>
      </c>
      <c r="E39" s="85" t="e">
        <v>#REF!</v>
      </c>
      <c r="F39" s="85" t="e">
        <v>#REF!</v>
      </c>
      <c r="G39" s="85" t="e">
        <v>#REF!</v>
      </c>
      <c r="H39" s="85" t="e">
        <v>#REF!</v>
      </c>
      <c r="I39" s="85" t="e">
        <v>#REF!</v>
      </c>
      <c r="J39" s="85" t="e">
        <v>#REF!</v>
      </c>
      <c r="K39" s="85" t="e">
        <v>#REF!</v>
      </c>
      <c r="L39" s="51"/>
      <c r="M39" s="51"/>
    </row>
    <row r="40" spans="2:13" ht="28.35" customHeight="1" x14ac:dyDescent="0.2">
      <c r="B40" s="59" t="s">
        <v>9</v>
      </c>
      <c r="C40" s="60"/>
      <c r="D40" s="90"/>
      <c r="E40" s="90"/>
      <c r="F40" s="91"/>
      <c r="G40" s="90"/>
      <c r="H40" s="90"/>
      <c r="I40" s="90"/>
      <c r="J40" s="90"/>
      <c r="K40" s="90"/>
      <c r="L40" s="62"/>
      <c r="M40" s="50"/>
    </row>
    <row r="41" spans="2:13" s="53" customFormat="1" ht="15" customHeight="1" x14ac:dyDescent="0.2">
      <c r="B41" s="87"/>
      <c r="C41" s="37" t="s">
        <v>57</v>
      </c>
      <c r="D41" s="85">
        <v>77.074956810656943</v>
      </c>
      <c r="E41" s="85">
        <v>69.971015924474116</v>
      </c>
      <c r="F41" s="85">
        <v>75.245186819821924</v>
      </c>
      <c r="G41" s="85">
        <v>68.053133266927503</v>
      </c>
      <c r="H41" s="85">
        <v>78.149755916526658</v>
      </c>
      <c r="I41" s="85">
        <v>68.053624402113357</v>
      </c>
      <c r="J41" s="85">
        <v>68.196642540560873</v>
      </c>
      <c r="K41" s="85">
        <v>68.186704705452911</v>
      </c>
      <c r="L41" s="51"/>
      <c r="M41" s="51"/>
    </row>
    <row r="42" spans="2:13" s="53" customFormat="1" ht="10.5" customHeight="1" x14ac:dyDescent="0.2">
      <c r="B42" s="87"/>
      <c r="C42" s="36" t="s">
        <v>58</v>
      </c>
      <c r="D42" s="88">
        <v>75.883812024567419</v>
      </c>
      <c r="E42" s="88">
        <v>78.524164181371091</v>
      </c>
      <c r="F42" s="88">
        <v>77.342628441216107</v>
      </c>
      <c r="G42" s="89">
        <v>77.844957156512947</v>
      </c>
      <c r="H42" s="89">
        <v>78.22979426236796</v>
      </c>
      <c r="I42" s="89">
        <v>77.111468349013009</v>
      </c>
      <c r="J42" s="89">
        <v>75.600432319282262</v>
      </c>
      <c r="K42" s="89">
        <v>72.060164450244812</v>
      </c>
      <c r="L42" s="51"/>
      <c r="M42" s="51"/>
    </row>
    <row r="43" spans="2:13" s="53" customFormat="1" ht="10.5" customHeight="1" x14ac:dyDescent="0.2">
      <c r="B43" s="87"/>
      <c r="C43" s="37" t="s">
        <v>59</v>
      </c>
      <c r="D43" s="85">
        <v>67.361437120896923</v>
      </c>
      <c r="E43" s="85">
        <v>64.705891197607301</v>
      </c>
      <c r="F43" s="85">
        <v>65.372890689897204</v>
      </c>
      <c r="G43" s="85">
        <v>72.838440280479588</v>
      </c>
      <c r="H43" s="85">
        <v>73.661692488261906</v>
      </c>
      <c r="I43" s="85">
        <v>65.642790747227835</v>
      </c>
      <c r="J43" s="85">
        <v>68.330130530396033</v>
      </c>
      <c r="K43" s="85">
        <v>58.038036352072027</v>
      </c>
      <c r="L43" s="51"/>
      <c r="M43" s="51"/>
    </row>
    <row r="44" spans="2:13" s="53" customFormat="1" ht="10.5" customHeight="1" x14ac:dyDescent="0.2">
      <c r="B44" s="87"/>
      <c r="C44" s="36" t="s">
        <v>2</v>
      </c>
      <c r="D44" s="88">
        <v>47.105843238313511</v>
      </c>
      <c r="E44" s="88">
        <v>49.102981341096203</v>
      </c>
      <c r="F44" s="88">
        <v>52.435189504481741</v>
      </c>
      <c r="G44" s="89">
        <v>50.899823979301409</v>
      </c>
      <c r="H44" s="89">
        <v>53.758650855124692</v>
      </c>
      <c r="I44" s="89">
        <v>53.1052423816231</v>
      </c>
      <c r="J44" s="89">
        <v>56.593299075945687</v>
      </c>
      <c r="K44" s="89">
        <v>48.874917386196877</v>
      </c>
      <c r="L44" s="51"/>
      <c r="M44" s="51"/>
    </row>
    <row r="45" spans="2:13" s="53" customFormat="1" ht="10.5" customHeight="1" x14ac:dyDescent="0.2">
      <c r="B45" s="87"/>
      <c r="C45" s="37" t="s">
        <v>60</v>
      </c>
      <c r="D45" s="85">
        <v>67.172073443895655</v>
      </c>
      <c r="E45" s="85">
        <v>68.134614772978907</v>
      </c>
      <c r="F45" s="85">
        <v>68.061048754739858</v>
      </c>
      <c r="G45" s="85">
        <v>76.549676267149579</v>
      </c>
      <c r="H45" s="85">
        <v>72.275693451297201</v>
      </c>
      <c r="I45" s="85">
        <v>75.395632957163897</v>
      </c>
      <c r="J45" s="85">
        <v>71.724781813440131</v>
      </c>
      <c r="K45" s="85">
        <v>71.302820968373368</v>
      </c>
      <c r="L45" s="51"/>
      <c r="M45" s="51"/>
    </row>
    <row r="46" spans="2:13" s="53" customFormat="1" ht="10.5" customHeight="1" x14ac:dyDescent="0.2">
      <c r="B46" s="87"/>
      <c r="C46" s="36" t="s">
        <v>61</v>
      </c>
      <c r="D46" s="88">
        <v>56.278607597745321</v>
      </c>
      <c r="E46" s="88">
        <v>61.655546820999497</v>
      </c>
      <c r="F46" s="88">
        <v>62.034235654294086</v>
      </c>
      <c r="G46" s="89">
        <v>61.403436291579588</v>
      </c>
      <c r="H46" s="89">
        <v>55.270066429789367</v>
      </c>
      <c r="I46" s="89">
        <v>61.968265379791454</v>
      </c>
      <c r="J46" s="89">
        <v>56.193563785912033</v>
      </c>
      <c r="K46" s="89">
        <v>55.26072381389168</v>
      </c>
      <c r="L46" s="51"/>
      <c r="M46" s="51"/>
    </row>
    <row r="47" spans="2:13" s="53" customFormat="1" ht="10.5" customHeight="1" x14ac:dyDescent="0.2">
      <c r="B47" s="87"/>
      <c r="C47" s="37" t="s">
        <v>62</v>
      </c>
      <c r="D47" s="85">
        <v>52.220139687270951</v>
      </c>
      <c r="E47" s="85">
        <v>49.047465313428141</v>
      </c>
      <c r="F47" s="85">
        <v>51.738787770822164</v>
      </c>
      <c r="G47" s="85">
        <v>51.266742017415559</v>
      </c>
      <c r="H47" s="85">
        <v>52.010063577524718</v>
      </c>
      <c r="I47" s="85">
        <v>49.507183245214634</v>
      </c>
      <c r="J47" s="85">
        <v>47.005875749647046</v>
      </c>
      <c r="K47" s="85">
        <v>46.219256496671775</v>
      </c>
      <c r="L47" s="51"/>
      <c r="M47" s="51"/>
    </row>
    <row r="48" spans="2:13" s="53" customFormat="1" ht="10.5" customHeight="1" x14ac:dyDescent="0.2">
      <c r="B48" s="87"/>
      <c r="C48" s="36" t="s">
        <v>63</v>
      </c>
      <c r="D48" s="88">
        <v>32.278725182713806</v>
      </c>
      <c r="E48" s="88">
        <v>29.74634941464118</v>
      </c>
      <c r="F48" s="88">
        <v>39.830642148520191</v>
      </c>
      <c r="G48" s="89">
        <v>38.618073417760819</v>
      </c>
      <c r="H48" s="89">
        <v>39.555408699316637</v>
      </c>
      <c r="I48" s="89">
        <v>38.696064211285027</v>
      </c>
      <c r="J48" s="89">
        <v>34.887659108495804</v>
      </c>
      <c r="K48" s="89">
        <v>31.753796583898975</v>
      </c>
      <c r="L48" s="51"/>
      <c r="M48" s="51"/>
    </row>
    <row r="49" spans="2:13" s="53" customFormat="1" ht="10.5" customHeight="1" x14ac:dyDescent="0.2">
      <c r="B49" s="87"/>
      <c r="C49" s="37" t="s">
        <v>3</v>
      </c>
      <c r="D49" s="85">
        <v>49.351672216192419</v>
      </c>
      <c r="E49" s="85">
        <v>49.114695803211276</v>
      </c>
      <c r="F49" s="85">
        <v>49.231607304030199</v>
      </c>
      <c r="G49" s="85">
        <v>48.589401871830418</v>
      </c>
      <c r="H49" s="85">
        <v>47.789171032351966</v>
      </c>
      <c r="I49" s="85">
        <v>47.93874290751392</v>
      </c>
      <c r="J49" s="85">
        <v>47.983650265690528</v>
      </c>
      <c r="K49" s="85">
        <v>46.899814967822543</v>
      </c>
      <c r="L49" s="51"/>
      <c r="M49" s="51"/>
    </row>
    <row r="50" spans="2:13" s="53" customFormat="1" ht="10.5" customHeight="1" x14ac:dyDescent="0.2">
      <c r="B50" s="87"/>
      <c r="C50" s="36" t="s">
        <v>64</v>
      </c>
      <c r="D50" s="88">
        <v>52.286302485028656</v>
      </c>
      <c r="E50" s="88">
        <v>50.596177515187186</v>
      </c>
      <c r="F50" s="88">
        <v>49.864912553424674</v>
      </c>
      <c r="G50" s="89">
        <v>50.671633721940637</v>
      </c>
      <c r="H50" s="89">
        <v>49.856011182732324</v>
      </c>
      <c r="I50" s="89">
        <v>48.347860950909926</v>
      </c>
      <c r="J50" s="89">
        <v>48.754440529457206</v>
      </c>
      <c r="K50" s="89">
        <v>46.974978677938957</v>
      </c>
      <c r="L50" s="51"/>
      <c r="M50" s="51"/>
    </row>
    <row r="51" spans="2:13" s="53" customFormat="1" ht="10.5" customHeight="1" x14ac:dyDescent="0.2">
      <c r="B51" s="87"/>
      <c r="C51" s="37" t="s">
        <v>65</v>
      </c>
      <c r="D51" s="85">
        <v>76.034084906247159</v>
      </c>
      <c r="E51" s="85">
        <v>73.188416107528951</v>
      </c>
      <c r="F51" s="85">
        <v>74.563287668946387</v>
      </c>
      <c r="G51" s="85">
        <v>77.175598491459183</v>
      </c>
      <c r="H51" s="85">
        <v>72.050754449742342</v>
      </c>
      <c r="I51" s="85">
        <v>73.133790833356812</v>
      </c>
      <c r="J51" s="85">
        <v>72.191492048181786</v>
      </c>
      <c r="K51" s="85">
        <v>71.356559639833335</v>
      </c>
      <c r="L51" s="51"/>
      <c r="M51" s="51"/>
    </row>
    <row r="52" spans="2:13" s="53" customFormat="1" ht="10.5" customHeight="1" x14ac:dyDescent="0.2">
      <c r="B52" s="87"/>
      <c r="C52" s="36" t="s">
        <v>66</v>
      </c>
      <c r="D52" s="88">
        <v>50.643423356430219</v>
      </c>
      <c r="E52" s="88">
        <v>47.689934565978206</v>
      </c>
      <c r="F52" s="88">
        <v>48.958469829169118</v>
      </c>
      <c r="G52" s="89">
        <v>49.769520775436312</v>
      </c>
      <c r="H52" s="89">
        <v>48.211001802965548</v>
      </c>
      <c r="I52" s="89">
        <v>49.655275651556437</v>
      </c>
      <c r="J52" s="89">
        <v>42.407587936566337</v>
      </c>
      <c r="K52" s="163">
        <v>39.981781285522914</v>
      </c>
      <c r="L52" s="51"/>
      <c r="M52" s="51"/>
    </row>
    <row r="53" spans="2:13" s="53" customFormat="1" ht="10.5" customHeight="1" x14ac:dyDescent="0.2">
      <c r="B53" s="87"/>
      <c r="C53" s="37" t="s">
        <v>67</v>
      </c>
      <c r="D53" s="85">
        <v>74.777836035895575</v>
      </c>
      <c r="E53" s="85">
        <v>77.0520301225108</v>
      </c>
      <c r="F53" s="85">
        <v>74.999023787314741</v>
      </c>
      <c r="G53" s="85">
        <v>76.411112544355589</v>
      </c>
      <c r="H53" s="85">
        <v>77.553871979681574</v>
      </c>
      <c r="I53" s="85">
        <v>70.791686224737006</v>
      </c>
      <c r="J53" s="85">
        <v>67.582671455103267</v>
      </c>
      <c r="K53" s="85">
        <v>65.657839689171212</v>
      </c>
      <c r="L53" s="51"/>
      <c r="M53" s="51"/>
    </row>
    <row r="54" spans="2:13" s="53" customFormat="1" ht="10.5" customHeight="1" x14ac:dyDescent="0.2">
      <c r="B54" s="87"/>
      <c r="C54" s="36" t="s">
        <v>95</v>
      </c>
      <c r="D54" s="88">
        <v>51.305789691861271</v>
      </c>
      <c r="E54" s="88">
        <v>56.154186320754732</v>
      </c>
      <c r="F54" s="88">
        <v>52.976055593322762</v>
      </c>
      <c r="G54" s="89">
        <v>52.972630626555059</v>
      </c>
      <c r="H54" s="89">
        <v>50.062465762062587</v>
      </c>
      <c r="I54" s="89">
        <v>43.869433529122631</v>
      </c>
      <c r="J54" s="89">
        <v>37.261573862391778</v>
      </c>
      <c r="K54" s="89">
        <v>32.058064385694166</v>
      </c>
      <c r="L54" s="51"/>
      <c r="M54" s="51"/>
    </row>
    <row r="55" spans="2:13" s="53" customFormat="1" ht="10.5" customHeight="1" x14ac:dyDescent="0.2">
      <c r="B55" s="87"/>
      <c r="C55" s="37" t="s">
        <v>96</v>
      </c>
      <c r="D55" s="85">
        <v>66.865497076023416</v>
      </c>
      <c r="E55" s="85">
        <v>66.77616674218396</v>
      </c>
      <c r="F55" s="85">
        <v>66.533044420368356</v>
      </c>
      <c r="G55" s="85">
        <v>57.528575285752844</v>
      </c>
      <c r="H55" s="85">
        <v>48.494034030735911</v>
      </c>
      <c r="I55" s="85">
        <v>45.496439336456604</v>
      </c>
      <c r="J55" s="85">
        <v>40.79433455001616</v>
      </c>
      <c r="K55" s="85">
        <v>40.505306037581036</v>
      </c>
      <c r="L55" s="51"/>
      <c r="M55" s="51"/>
    </row>
    <row r="56" spans="2:13" s="53" customFormat="1" ht="10.5" customHeight="1" x14ac:dyDescent="0.2">
      <c r="B56" s="87"/>
      <c r="C56" s="36" t="s">
        <v>4</v>
      </c>
      <c r="D56" s="88">
        <v>52.290003002101471</v>
      </c>
      <c r="E56" s="88">
        <v>54.226677764180991</v>
      </c>
      <c r="F56" s="88">
        <v>51.102046608059666</v>
      </c>
      <c r="G56" s="89">
        <v>49.314117196947336</v>
      </c>
      <c r="H56" s="89">
        <v>42.77316665932053</v>
      </c>
      <c r="I56" s="89">
        <v>45.561318381353438</v>
      </c>
      <c r="J56" s="89">
        <v>34.403831493611577</v>
      </c>
      <c r="K56" s="89">
        <v>32.287394185925244</v>
      </c>
      <c r="L56" s="51"/>
      <c r="M56" s="51"/>
    </row>
    <row r="57" spans="2:13" s="53" customFormat="1" ht="10.5" customHeight="1" x14ac:dyDescent="0.2">
      <c r="B57" s="87"/>
      <c r="C57" s="37" t="s">
        <v>70</v>
      </c>
      <c r="D57" s="85">
        <v>82.880552959129062</v>
      </c>
      <c r="E57" s="85">
        <v>82.676128280896094</v>
      </c>
      <c r="F57" s="85">
        <v>87.682724546539461</v>
      </c>
      <c r="G57" s="85">
        <v>78.528972155659858</v>
      </c>
      <c r="H57" s="85">
        <v>78.031662861470323</v>
      </c>
      <c r="I57" s="85">
        <v>75.32398820498841</v>
      </c>
      <c r="J57" s="85">
        <v>79.564499275587067</v>
      </c>
      <c r="K57" s="85">
        <v>71.649718066688806</v>
      </c>
      <c r="L57" s="51"/>
      <c r="M57" s="51"/>
    </row>
    <row r="58" spans="2:13" s="53" customFormat="1" ht="10.5" customHeight="1" x14ac:dyDescent="0.2">
      <c r="B58" s="87"/>
      <c r="C58" s="36" t="s">
        <v>71</v>
      </c>
      <c r="D58" s="88">
        <v>54.663215802050175</v>
      </c>
      <c r="E58" s="88">
        <v>57.543868348467477</v>
      </c>
      <c r="F58" s="88">
        <v>58.528980521772858</v>
      </c>
      <c r="G58" s="89">
        <v>56.502397161902074</v>
      </c>
      <c r="H58" s="89">
        <v>55.51467704763261</v>
      </c>
      <c r="I58" s="89">
        <v>51.765809493863728</v>
      </c>
      <c r="J58" s="89">
        <v>50.965170422454456</v>
      </c>
      <c r="K58" s="89">
        <v>43.687995951785872</v>
      </c>
      <c r="L58" s="51"/>
      <c r="M58" s="51"/>
    </row>
    <row r="59" spans="2:13" s="53" customFormat="1" ht="10.5" customHeight="1" x14ac:dyDescent="0.2">
      <c r="B59" s="87"/>
      <c r="C59" s="37" t="s">
        <v>72</v>
      </c>
      <c r="D59" s="85">
        <v>43.428578996913053</v>
      </c>
      <c r="E59" s="85">
        <v>42.384750904822461</v>
      </c>
      <c r="F59" s="85">
        <v>41.016925568580774</v>
      </c>
      <c r="G59" s="85">
        <v>39.362362573388459</v>
      </c>
      <c r="H59" s="85">
        <v>38.702082937154572</v>
      </c>
      <c r="I59" s="85">
        <v>37.281274162344843</v>
      </c>
      <c r="J59" s="85">
        <v>36.104590529906211</v>
      </c>
      <c r="K59" s="85">
        <v>34.470962723064964</v>
      </c>
      <c r="L59" s="51"/>
      <c r="M59" s="51"/>
    </row>
    <row r="60" spans="2:13" s="53" customFormat="1" ht="10.5" customHeight="1" x14ac:dyDescent="0.2">
      <c r="B60" s="87"/>
      <c r="C60" s="36" t="s">
        <v>97</v>
      </c>
      <c r="D60" s="88">
        <v>57.797276249833565</v>
      </c>
      <c r="E60" s="88">
        <v>57.341820843948618</v>
      </c>
      <c r="F60" s="88">
        <v>57.696369801463817</v>
      </c>
      <c r="G60" s="89">
        <v>51.448152053621584</v>
      </c>
      <c r="H60" s="89">
        <v>41.958930142032258</v>
      </c>
      <c r="I60" s="89">
        <v>47.150505501746217</v>
      </c>
      <c r="J60" s="89">
        <v>50.042335417789879</v>
      </c>
      <c r="K60" s="89">
        <v>45.992036859663365</v>
      </c>
      <c r="L60" s="51"/>
      <c r="M60" s="51"/>
    </row>
    <row r="61" spans="2:13" s="53" customFormat="1" ht="10.5" customHeight="1" x14ac:dyDescent="0.2">
      <c r="B61" s="87"/>
      <c r="C61" s="37" t="s">
        <v>5</v>
      </c>
      <c r="D61" s="85">
        <v>78.295442314895908</v>
      </c>
      <c r="E61" s="85">
        <v>78.391349818487697</v>
      </c>
      <c r="F61" s="85">
        <v>79.846366509123627</v>
      </c>
      <c r="G61" s="85">
        <v>81.26578005860641</v>
      </c>
      <c r="H61" s="85">
        <v>81.897831205859973</v>
      </c>
      <c r="I61" s="85">
        <v>81.381735304867462</v>
      </c>
      <c r="J61" s="85">
        <v>81.515163602283081</v>
      </c>
      <c r="K61" s="85">
        <v>71.790985335905788</v>
      </c>
      <c r="L61" s="51"/>
      <c r="M61" s="51"/>
    </row>
    <row r="62" spans="2:13" s="53" customFormat="1" ht="10.5" customHeight="1" x14ac:dyDescent="0.2">
      <c r="B62" s="87"/>
      <c r="C62" s="36" t="s">
        <v>98</v>
      </c>
      <c r="D62" s="88">
        <v>79.112069354056416</v>
      </c>
      <c r="E62" s="88">
        <v>84.000483603895702</v>
      </c>
      <c r="F62" s="88">
        <v>78.992924696015962</v>
      </c>
      <c r="G62" s="89">
        <v>71.150426022039653</v>
      </c>
      <c r="H62" s="89">
        <v>63.299434976067303</v>
      </c>
      <c r="I62" s="89">
        <v>65.005728548650339</v>
      </c>
      <c r="J62" s="89">
        <v>54.670291512669728</v>
      </c>
      <c r="K62" s="89">
        <v>52.533828373572298</v>
      </c>
      <c r="L62" s="51"/>
      <c r="M62" s="51"/>
    </row>
    <row r="63" spans="2:13" s="53" customFormat="1" ht="10.5" customHeight="1" x14ac:dyDescent="0.2">
      <c r="B63" s="87"/>
      <c r="C63" s="37" t="s">
        <v>75</v>
      </c>
      <c r="D63" s="85">
        <v>69.467657341431959</v>
      </c>
      <c r="E63" s="85">
        <v>66.528726446512096</v>
      </c>
      <c r="F63" s="85">
        <v>70.138796359637766</v>
      </c>
      <c r="G63" s="85">
        <v>69.144879494001486</v>
      </c>
      <c r="H63" s="85">
        <v>56.242535311474526</v>
      </c>
      <c r="I63" s="85">
        <v>58.718358296818117</v>
      </c>
      <c r="J63" s="85">
        <v>58.211853432908363</v>
      </c>
      <c r="K63" s="85">
        <v>54.744640281922521</v>
      </c>
      <c r="L63" s="51"/>
      <c r="M63" s="51"/>
    </row>
    <row r="64" spans="2:13" s="53" customFormat="1" ht="10.5" customHeight="1" x14ac:dyDescent="0.2">
      <c r="B64" s="87"/>
      <c r="C64" s="36" t="s">
        <v>76</v>
      </c>
      <c r="D64" s="88">
        <v>74.631856833625491</v>
      </c>
      <c r="E64" s="88">
        <v>78.912353301717729</v>
      </c>
      <c r="F64" s="88">
        <v>80.517710396910317</v>
      </c>
      <c r="G64" s="89">
        <v>82.309042638837909</v>
      </c>
      <c r="H64" s="89">
        <v>82.22693166206129</v>
      </c>
      <c r="I64" s="89">
        <v>76.034815745989206</v>
      </c>
      <c r="J64" s="89">
        <v>75.045200656031582</v>
      </c>
      <c r="K64" s="89">
        <v>72.427477700452997</v>
      </c>
      <c r="L64" s="51"/>
      <c r="M64" s="51"/>
    </row>
    <row r="65" spans="2:13" s="53" customFormat="1" ht="10.5" customHeight="1" x14ac:dyDescent="0.2">
      <c r="B65" s="87"/>
      <c r="C65" s="37" t="s">
        <v>77</v>
      </c>
      <c r="D65" s="85">
        <v>64.807736468585986</v>
      </c>
      <c r="E65" s="85">
        <v>57.188573054026037</v>
      </c>
      <c r="F65" s="85">
        <v>68.24671953052345</v>
      </c>
      <c r="G65" s="85">
        <v>67.338644789776765</v>
      </c>
      <c r="H65" s="85">
        <v>65.178538392229456</v>
      </c>
      <c r="I65" s="85">
        <v>72.60632013356927</v>
      </c>
      <c r="J65" s="85">
        <v>61.644120569221684</v>
      </c>
      <c r="K65" s="85">
        <v>57.293440893033107</v>
      </c>
      <c r="L65" s="51"/>
      <c r="M65" s="51"/>
    </row>
    <row r="66" spans="2:13" s="53" customFormat="1" ht="10.5" customHeight="1" x14ac:dyDescent="0.2">
      <c r="B66" s="87"/>
      <c r="C66" s="36" t="s">
        <v>78</v>
      </c>
      <c r="D66" s="88">
        <v>53.023704602337943</v>
      </c>
      <c r="E66" s="88">
        <v>56.016423202753508</v>
      </c>
      <c r="F66" s="88">
        <v>54.584577295565424</v>
      </c>
      <c r="G66" s="89">
        <v>56.883641134322332</v>
      </c>
      <c r="H66" s="89">
        <v>56.815753691129267</v>
      </c>
      <c r="I66" s="89">
        <v>57.598974109832447</v>
      </c>
      <c r="J66" s="89">
        <v>51.018100097310075</v>
      </c>
      <c r="K66" s="89">
        <v>45.281485582469799</v>
      </c>
      <c r="L66" s="51"/>
      <c r="M66" s="51"/>
    </row>
    <row r="67" spans="2:13" s="53" customFormat="1" ht="10.5" customHeight="1" x14ac:dyDescent="0.2">
      <c r="B67" s="87"/>
      <c r="C67" s="37" t="s">
        <v>79</v>
      </c>
      <c r="D67" s="85">
        <v>37.549328509508456</v>
      </c>
      <c r="E67" s="85">
        <v>38.904876552620216</v>
      </c>
      <c r="F67" s="85">
        <v>37.846964655923209</v>
      </c>
      <c r="G67" s="85">
        <v>36.594863919440058</v>
      </c>
      <c r="H67" s="85">
        <v>36.798707091298198</v>
      </c>
      <c r="I67" s="85">
        <v>35.268512139613264</v>
      </c>
      <c r="J67" s="85">
        <v>34.539466079792128</v>
      </c>
      <c r="K67" s="85">
        <v>33.714808527505447</v>
      </c>
      <c r="L67" s="51"/>
      <c r="M67" s="51"/>
    </row>
    <row r="68" spans="2:13" s="53" customFormat="1" ht="10.5" customHeight="1" x14ac:dyDescent="0.2">
      <c r="B68" s="87"/>
      <c r="C68" s="36" t="s">
        <v>81</v>
      </c>
      <c r="D68" s="88">
        <v>33.01356474031514</v>
      </c>
      <c r="E68" s="88">
        <v>32.118797049430043</v>
      </c>
      <c r="F68" s="88">
        <v>34.380397617117275</v>
      </c>
      <c r="G68" s="89">
        <v>35.452991243871779</v>
      </c>
      <c r="H68" s="89">
        <v>36.635373245817171</v>
      </c>
      <c r="I68" s="89">
        <v>45.006386630450358</v>
      </c>
      <c r="J68" s="89">
        <v>41.217788395734566</v>
      </c>
      <c r="K68" s="89">
        <v>38.703898532935881</v>
      </c>
      <c r="L68" s="51"/>
      <c r="M68" s="51"/>
    </row>
    <row r="69" spans="2:13" s="53" customFormat="1" ht="10.5" hidden="1" customHeight="1" x14ac:dyDescent="0.2">
      <c r="B69" s="87"/>
      <c r="C69" s="37"/>
      <c r="D69" s="85" t="e">
        <v>#REF!</v>
      </c>
      <c r="E69" s="85" t="e">
        <v>#REF!</v>
      </c>
      <c r="F69" s="85" t="e">
        <v>#REF!</v>
      </c>
      <c r="G69" s="85" t="e">
        <v>#REF!</v>
      </c>
      <c r="H69" s="85" t="e">
        <v>#REF!</v>
      </c>
      <c r="I69" s="85" t="e">
        <v>#REF!</v>
      </c>
      <c r="J69" s="85" t="e">
        <v>#REF!</v>
      </c>
      <c r="K69" s="85" t="e">
        <v>#REF!</v>
      </c>
      <c r="L69" s="51"/>
      <c r="M69" s="51"/>
    </row>
    <row r="70" spans="2:13" s="3" customFormat="1" ht="8.25" customHeight="1" x14ac:dyDescent="0.2">
      <c r="B70" s="69"/>
      <c r="C70" s="69"/>
      <c r="D70" s="69"/>
      <c r="E70" s="69"/>
      <c r="F70" s="69"/>
      <c r="G70" s="69"/>
      <c r="H70" s="69"/>
      <c r="I70" s="69"/>
      <c r="J70" s="69"/>
      <c r="K70" s="69"/>
    </row>
    <row r="71" spans="2:13" s="2" customFormat="1" ht="0.75" customHeigh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2:13" ht="10.5" customHeight="1" x14ac:dyDescent="0.2">
      <c r="B72" s="166" t="s">
        <v>50</v>
      </c>
      <c r="C72" s="75"/>
      <c r="D72" s="50"/>
      <c r="E72" s="50"/>
      <c r="F72" s="50"/>
      <c r="G72" s="92"/>
      <c r="H72" s="50"/>
      <c r="I72" s="50"/>
      <c r="J72" s="77"/>
      <c r="K72" s="50"/>
      <c r="L72" s="50"/>
      <c r="M72" s="50"/>
    </row>
    <row r="73" spans="2:13" ht="9" customHeight="1" x14ac:dyDescent="0.2">
      <c r="B73" s="166" t="s">
        <v>112</v>
      </c>
      <c r="C73" s="75"/>
      <c r="D73" s="50"/>
      <c r="E73" s="50"/>
      <c r="F73" s="50"/>
      <c r="G73" s="92"/>
      <c r="H73" s="50"/>
      <c r="I73" s="50"/>
      <c r="J73" s="77"/>
      <c r="K73" s="50"/>
      <c r="L73" s="50"/>
      <c r="M73" s="50"/>
    </row>
    <row r="74" spans="2:13" ht="9" customHeight="1" x14ac:dyDescent="0.2">
      <c r="B74" s="166" t="s">
        <v>113</v>
      </c>
      <c r="C74" s="75"/>
      <c r="D74" s="50"/>
      <c r="E74" s="50"/>
      <c r="F74" s="50"/>
      <c r="G74" s="92"/>
      <c r="H74" s="50"/>
      <c r="I74" s="50"/>
      <c r="J74" s="77"/>
      <c r="K74" s="50"/>
      <c r="L74" s="50"/>
      <c r="M74" s="50"/>
    </row>
    <row r="75" spans="2:13" ht="61.5" customHeight="1" x14ac:dyDescent="0.2">
      <c r="B75" s="75"/>
      <c r="C75" s="75"/>
      <c r="D75" s="50"/>
      <c r="E75" s="50"/>
      <c r="F75" s="50"/>
      <c r="G75" s="76"/>
      <c r="H75" s="50"/>
      <c r="I75" s="50"/>
      <c r="J75" s="77"/>
      <c r="K75" s="50"/>
      <c r="L75" s="50"/>
      <c r="M75" s="50"/>
    </row>
    <row r="76" spans="2:13" ht="14.25" customHeight="1" x14ac:dyDescent="0.3">
      <c r="B76" s="78" t="s">
        <v>114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2:13" ht="6.75" customHeight="1" x14ac:dyDescent="0.2">
      <c r="B77" s="93"/>
      <c r="C77" s="93"/>
      <c r="D77" s="94"/>
      <c r="E77" s="94"/>
      <c r="F77" s="94"/>
      <c r="G77" s="94"/>
      <c r="H77" s="94"/>
      <c r="I77" s="94"/>
      <c r="J77" s="94"/>
      <c r="K77" s="94"/>
    </row>
  </sheetData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B1:V77"/>
  <sheetViews>
    <sheetView showGridLines="0" tabSelected="1" view="pageBreakPreview" zoomScale="130" zoomScaleNormal="100" zoomScaleSheetLayoutView="130" workbookViewId="0">
      <selection activeCell="N40" sqref="N40"/>
    </sheetView>
  </sheetViews>
  <sheetFormatPr defaultRowHeight="11.25" x14ac:dyDescent="0.2"/>
  <cols>
    <col min="1" max="1" width="9.140625" style="44"/>
    <col min="2" max="2" width="4.5703125" style="44" customWidth="1"/>
    <col min="3" max="3" width="19.42578125" style="44" customWidth="1"/>
    <col min="4" max="11" width="8.28515625" style="44" customWidth="1"/>
    <col min="12" max="12" width="3.85546875" style="44" customWidth="1"/>
    <col min="13" max="16384" width="9.140625" style="44"/>
  </cols>
  <sheetData>
    <row r="1" spans="2:22" ht="10.5" customHeight="1" x14ac:dyDescent="0.2">
      <c r="B1" s="41"/>
      <c r="C1" s="41"/>
      <c r="D1" s="42"/>
      <c r="E1" s="42"/>
      <c r="F1" s="42"/>
      <c r="G1" s="42"/>
      <c r="H1" s="42"/>
      <c r="I1" s="42"/>
      <c r="J1" s="42"/>
      <c r="K1" s="43"/>
    </row>
    <row r="2" spans="2:22" s="3" customFormat="1" ht="7.5" customHeight="1" x14ac:dyDescent="0.2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22" s="2" customFormat="1" ht="0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22" ht="18.75" customHeight="1" x14ac:dyDescent="0.25">
      <c r="B4" s="46" t="s">
        <v>115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50"/>
    </row>
    <row r="5" spans="2:22" s="53" customFormat="1" ht="10.5" customHeight="1" x14ac:dyDescent="0.2">
      <c r="B5" s="51"/>
      <c r="C5" s="51"/>
      <c r="D5" s="52"/>
      <c r="E5" s="52"/>
      <c r="F5" s="52"/>
      <c r="G5" s="52"/>
      <c r="H5" s="52"/>
      <c r="I5" s="52"/>
      <c r="J5" s="52"/>
      <c r="K5" s="52"/>
      <c r="L5" s="51"/>
      <c r="M5" s="51"/>
    </row>
    <row r="6" spans="2:22" s="3" customFormat="1" ht="12" customHeight="1" x14ac:dyDescent="0.2">
      <c r="B6" s="54" t="s">
        <v>116</v>
      </c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2:22" s="2" customFormat="1" ht="0.7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22" s="58" customFormat="1" ht="18.75" customHeight="1" x14ac:dyDescent="0.2">
      <c r="B8" s="3"/>
      <c r="C8" s="3"/>
      <c r="D8" s="57">
        <v>2011</v>
      </c>
      <c r="E8" s="57">
        <v>2012</v>
      </c>
      <c r="F8" s="57">
        <v>2013</v>
      </c>
      <c r="G8" s="57">
        <v>2014</v>
      </c>
      <c r="H8" s="57">
        <v>2015</v>
      </c>
      <c r="I8" s="57">
        <v>2016</v>
      </c>
      <c r="J8" s="57">
        <v>2017</v>
      </c>
      <c r="K8" s="57" t="s">
        <v>16</v>
      </c>
      <c r="L8" s="56"/>
      <c r="M8" s="3"/>
    </row>
    <row r="9" spans="2:22" s="2" customFormat="1" ht="0.75" customHeight="1" x14ac:dyDescent="0.2">
      <c r="D9" s="4"/>
      <c r="E9" s="4"/>
      <c r="F9" s="4"/>
      <c r="G9" s="4"/>
      <c r="H9" s="4"/>
      <c r="I9" s="4"/>
      <c r="J9" s="4"/>
      <c r="K9" s="4"/>
      <c r="L9" s="4"/>
    </row>
    <row r="10" spans="2:22" ht="18.75" customHeight="1" x14ac:dyDescent="0.2">
      <c r="B10" s="59" t="s">
        <v>15</v>
      </c>
      <c r="C10" s="60"/>
      <c r="D10" s="61"/>
      <c r="E10" s="61"/>
      <c r="F10" s="61"/>
      <c r="G10" s="61"/>
      <c r="H10" s="61"/>
      <c r="I10" s="61"/>
      <c r="J10" s="61"/>
      <c r="K10" s="61"/>
      <c r="L10" s="62"/>
      <c r="M10" s="50"/>
    </row>
    <row r="11" spans="2:22" s="53" customFormat="1" ht="15" customHeight="1" x14ac:dyDescent="0.2">
      <c r="B11" s="84"/>
      <c r="C11" s="37" t="s">
        <v>57</v>
      </c>
      <c r="D11" s="85">
        <v>0.77657936160640029</v>
      </c>
      <c r="E11" s="85">
        <v>0.63661671493763572</v>
      </c>
      <c r="F11" s="85">
        <v>1.1694231507265531</v>
      </c>
      <c r="G11" s="85">
        <v>0.86124501976127432</v>
      </c>
      <c r="H11" s="85">
        <v>1.3958252767462047</v>
      </c>
      <c r="I11" s="85">
        <v>1.3676309876893211</v>
      </c>
      <c r="J11" s="85">
        <v>0.92414181826617992</v>
      </c>
      <c r="K11" s="85">
        <v>1.0799088977567393</v>
      </c>
      <c r="L11" s="51"/>
      <c r="M11" s="51"/>
      <c r="O11" s="86"/>
      <c r="P11" s="86"/>
      <c r="Q11" s="86"/>
      <c r="R11" s="86"/>
      <c r="S11" s="86"/>
      <c r="T11" s="86"/>
      <c r="U11" s="86"/>
      <c r="V11" s="86"/>
    </row>
    <row r="12" spans="2:22" s="53" customFormat="1" ht="10.5" customHeight="1" x14ac:dyDescent="0.2">
      <c r="B12" s="87"/>
      <c r="C12" s="36" t="s">
        <v>58</v>
      </c>
      <c r="D12" s="88">
        <v>1.6949122552471678</v>
      </c>
      <c r="E12" s="88">
        <v>1.5897319907310636</v>
      </c>
      <c r="F12" s="88">
        <v>2.2837327464232282</v>
      </c>
      <c r="G12" s="89">
        <v>1.8111927758752064</v>
      </c>
      <c r="H12" s="89">
        <v>0.93371363053488599</v>
      </c>
      <c r="I12" s="89">
        <v>0.94760239721578288</v>
      </c>
      <c r="J12" s="89">
        <v>1.0352694157363911</v>
      </c>
      <c r="K12" s="89">
        <v>1.48518779844964</v>
      </c>
      <c r="L12" s="51"/>
      <c r="M12" s="51"/>
      <c r="O12" s="86"/>
      <c r="P12" s="86"/>
      <c r="Q12" s="86"/>
      <c r="R12" s="86"/>
      <c r="S12" s="86"/>
      <c r="T12" s="86"/>
      <c r="U12" s="86"/>
      <c r="V12" s="86"/>
    </row>
    <row r="13" spans="2:22" s="53" customFormat="1" ht="10.5" customHeight="1" x14ac:dyDescent="0.2">
      <c r="B13" s="87"/>
      <c r="C13" s="37" t="s">
        <v>59</v>
      </c>
      <c r="D13" s="85">
        <v>1.5321165878887271</v>
      </c>
      <c r="E13" s="85">
        <v>0.76311932696516316</v>
      </c>
      <c r="F13" s="85">
        <v>0.4662174417199284</v>
      </c>
      <c r="G13" s="85">
        <v>0.62786851505256525</v>
      </c>
      <c r="H13" s="85">
        <v>1.2650418887293711</v>
      </c>
      <c r="I13" s="85">
        <v>0.63284887446341553</v>
      </c>
      <c r="J13" s="85">
        <v>0.8326769788265036</v>
      </c>
      <c r="K13" s="85">
        <v>0.47970791134595631</v>
      </c>
      <c r="L13" s="51"/>
      <c r="M13" s="51"/>
      <c r="O13" s="86"/>
      <c r="P13" s="86"/>
      <c r="Q13" s="86"/>
      <c r="R13" s="86"/>
      <c r="S13" s="86"/>
      <c r="T13" s="86"/>
      <c r="U13" s="86"/>
      <c r="V13" s="86"/>
    </row>
    <row r="14" spans="2:22" s="53" customFormat="1" ht="10.5" customHeight="1" x14ac:dyDescent="0.2">
      <c r="B14" s="87"/>
      <c r="C14" s="36" t="s">
        <v>2</v>
      </c>
      <c r="D14" s="88">
        <v>5.4791023219599779</v>
      </c>
      <c r="E14" s="88">
        <v>5.4703221887904858</v>
      </c>
      <c r="F14" s="88">
        <v>4.1211070956307241</v>
      </c>
      <c r="G14" s="89">
        <v>3.8092431340072372</v>
      </c>
      <c r="H14" s="89">
        <v>3.6332408348055973</v>
      </c>
      <c r="I14" s="89">
        <v>3.0313500913810043</v>
      </c>
      <c r="J14" s="89">
        <v>3.0332165433235851</v>
      </c>
      <c r="K14" s="89">
        <v>4.3552560086279026</v>
      </c>
      <c r="L14" s="51"/>
      <c r="M14" s="51"/>
      <c r="O14" s="86"/>
      <c r="P14" s="86"/>
      <c r="Q14" s="86"/>
      <c r="R14" s="86"/>
      <c r="S14" s="86"/>
      <c r="T14" s="86"/>
      <c r="U14" s="86"/>
      <c r="V14" s="86"/>
    </row>
    <row r="15" spans="2:22" s="53" customFormat="1" ht="10.5" customHeight="1" x14ac:dyDescent="0.2">
      <c r="B15" s="87"/>
      <c r="C15" s="37" t="s">
        <v>60</v>
      </c>
      <c r="D15" s="85">
        <v>0.71073846105991301</v>
      </c>
      <c r="E15" s="85">
        <v>0.5676807185085716</v>
      </c>
      <c r="F15" s="85">
        <v>1.2097819815071675</v>
      </c>
      <c r="G15" s="85">
        <v>1.2373860821729212</v>
      </c>
      <c r="H15" s="85">
        <v>1.9827094022717642</v>
      </c>
      <c r="I15" s="85">
        <v>1.2636918004640187</v>
      </c>
      <c r="J15" s="85">
        <v>3.5924101080070145</v>
      </c>
      <c r="K15" s="85">
        <v>1.0743725686068215</v>
      </c>
      <c r="L15" s="51"/>
      <c r="M15" s="51"/>
      <c r="O15" s="86"/>
      <c r="P15" s="86"/>
      <c r="Q15" s="86"/>
      <c r="R15" s="86"/>
      <c r="S15" s="86"/>
      <c r="T15" s="86"/>
      <c r="U15" s="86"/>
      <c r="V15" s="86"/>
    </row>
    <row r="16" spans="2:22" s="53" customFormat="1" ht="10.5" customHeight="1" x14ac:dyDescent="0.2">
      <c r="B16" s="87"/>
      <c r="C16" s="36" t="s">
        <v>61</v>
      </c>
      <c r="D16" s="88">
        <v>2.5050694690157664</v>
      </c>
      <c r="E16" s="88">
        <v>1.6149224864639706</v>
      </c>
      <c r="F16" s="88">
        <v>2.7233966368763154</v>
      </c>
      <c r="G16" s="89">
        <v>2.3357256741778984</v>
      </c>
      <c r="H16" s="89">
        <v>3.3213412215025802</v>
      </c>
      <c r="I16" s="89">
        <v>3.9085242056807843</v>
      </c>
      <c r="J16" s="89">
        <v>3.9982290459561955</v>
      </c>
      <c r="K16" s="89">
        <v>4.9779146801733223</v>
      </c>
      <c r="L16" s="51"/>
      <c r="M16" s="51"/>
      <c r="O16" s="86"/>
      <c r="P16" s="86"/>
      <c r="Q16" s="86"/>
      <c r="R16" s="86"/>
      <c r="S16" s="86"/>
      <c r="T16" s="86"/>
      <c r="U16" s="86"/>
      <c r="V16" s="86"/>
    </row>
    <row r="17" spans="2:22" s="53" customFormat="1" ht="10.5" customHeight="1" x14ac:dyDescent="0.2">
      <c r="B17" s="87"/>
      <c r="C17" s="37" t="s">
        <v>62</v>
      </c>
      <c r="D17" s="85">
        <v>1.4505789046209281</v>
      </c>
      <c r="E17" s="85">
        <v>1.2401659929008808</v>
      </c>
      <c r="F17" s="85">
        <v>1.1585990676964693</v>
      </c>
      <c r="G17" s="85">
        <v>0.96839160454650253</v>
      </c>
      <c r="H17" s="85">
        <v>1.0919204772339495</v>
      </c>
      <c r="I17" s="85">
        <v>2.1582898400938304</v>
      </c>
      <c r="J17" s="85">
        <v>1.9494348802215291</v>
      </c>
      <c r="K17" s="85">
        <v>2.2239333883636365</v>
      </c>
      <c r="L17" s="51"/>
      <c r="M17" s="51"/>
      <c r="O17" s="86"/>
      <c r="P17" s="86"/>
      <c r="Q17" s="86"/>
      <c r="R17" s="86"/>
      <c r="S17" s="86"/>
      <c r="T17" s="86"/>
      <c r="U17" s="86"/>
      <c r="V17" s="86"/>
    </row>
    <row r="18" spans="2:22" s="53" customFormat="1" ht="10.5" customHeight="1" x14ac:dyDescent="0.2">
      <c r="B18" s="87"/>
      <c r="C18" s="36" t="s">
        <v>63</v>
      </c>
      <c r="D18" s="88">
        <v>13.569402670515027</v>
      </c>
      <c r="E18" s="88">
        <v>8.848789414994247</v>
      </c>
      <c r="F18" s="88">
        <v>11.544006752175779</v>
      </c>
      <c r="G18" s="89">
        <v>8.2008870579589388</v>
      </c>
      <c r="H18" s="89">
        <v>8.4522150549992574</v>
      </c>
      <c r="I18" s="89">
        <v>12.146397458599917</v>
      </c>
      <c r="J18" s="89">
        <v>11.266839041617455</v>
      </c>
      <c r="K18" s="89">
        <v>7.9762248592576759</v>
      </c>
      <c r="L18" s="51"/>
      <c r="M18" s="51"/>
      <c r="O18" s="86"/>
      <c r="P18" s="86"/>
      <c r="Q18" s="86"/>
      <c r="R18" s="86"/>
      <c r="S18" s="86"/>
      <c r="T18" s="86"/>
      <c r="U18" s="86"/>
      <c r="V18" s="86"/>
    </row>
    <row r="19" spans="2:22" s="53" customFormat="1" ht="10.5" customHeight="1" x14ac:dyDescent="0.2">
      <c r="B19" s="87"/>
      <c r="C19" s="37" t="s">
        <v>3</v>
      </c>
      <c r="D19" s="85">
        <v>2.6794665177138008</v>
      </c>
      <c r="E19" s="85">
        <v>3.4199181657412794</v>
      </c>
      <c r="F19" s="85">
        <v>2.2955302553841133</v>
      </c>
      <c r="G19" s="85">
        <v>2.334976650993791</v>
      </c>
      <c r="H19" s="85">
        <v>2.7984360895969216</v>
      </c>
      <c r="I19" s="85">
        <v>2.699211006213758</v>
      </c>
      <c r="J19" s="85">
        <v>2.8760620032683804</v>
      </c>
      <c r="K19" s="85">
        <v>3.5129781443480477</v>
      </c>
      <c r="L19" s="51"/>
      <c r="M19" s="51"/>
      <c r="O19" s="86"/>
      <c r="P19" s="86"/>
      <c r="Q19" s="86"/>
      <c r="R19" s="86"/>
      <c r="S19" s="86"/>
      <c r="T19" s="86"/>
      <c r="U19" s="86"/>
      <c r="V19" s="86"/>
    </row>
    <row r="20" spans="2:22" s="53" customFormat="1" ht="10.5" customHeight="1" x14ac:dyDescent="0.2">
      <c r="B20" s="87"/>
      <c r="C20" s="36" t="s">
        <v>64</v>
      </c>
      <c r="D20" s="88">
        <v>4.1330060955549062</v>
      </c>
      <c r="E20" s="88">
        <v>3.5317513475716749</v>
      </c>
      <c r="F20" s="88">
        <v>3.550242579552414</v>
      </c>
      <c r="G20" s="89">
        <v>3.7525909044807024</v>
      </c>
      <c r="H20" s="89">
        <v>3.5987893427572946</v>
      </c>
      <c r="I20" s="89">
        <v>3.3932935466316003</v>
      </c>
      <c r="J20" s="89">
        <v>3.9132813276862959</v>
      </c>
      <c r="K20" s="89">
        <v>3.9440371365338613</v>
      </c>
      <c r="L20" s="51"/>
      <c r="M20" s="51"/>
      <c r="O20" s="86"/>
      <c r="P20" s="86"/>
      <c r="Q20" s="86"/>
      <c r="R20" s="86"/>
      <c r="S20" s="86"/>
      <c r="T20" s="86"/>
      <c r="U20" s="86"/>
      <c r="V20" s="86"/>
    </row>
    <row r="21" spans="2:22" s="53" customFormat="1" ht="10.5" customHeight="1" x14ac:dyDescent="0.2">
      <c r="B21" s="87"/>
      <c r="C21" s="37" t="s">
        <v>65</v>
      </c>
      <c r="D21" s="85">
        <v>1.2637894964915239</v>
      </c>
      <c r="E21" s="85">
        <v>0.79137533843164831</v>
      </c>
      <c r="F21" s="85">
        <v>0.62651404864130578</v>
      </c>
      <c r="G21" s="85">
        <v>1.1022339942309143</v>
      </c>
      <c r="H21" s="85">
        <v>0.65468545955526269</v>
      </c>
      <c r="I21" s="85">
        <v>0.57992590962616386</v>
      </c>
      <c r="J21" s="85">
        <v>0.37048675456451075</v>
      </c>
      <c r="K21" s="85">
        <v>0.1410701386135724</v>
      </c>
      <c r="L21" s="51"/>
      <c r="M21" s="51"/>
      <c r="O21" s="86"/>
      <c r="P21" s="86"/>
      <c r="Q21" s="86"/>
      <c r="R21" s="86"/>
      <c r="S21" s="86"/>
      <c r="T21" s="86"/>
      <c r="U21" s="86"/>
      <c r="V21" s="86"/>
    </row>
    <row r="22" spans="2:22" s="53" customFormat="1" ht="10.5" customHeight="1" x14ac:dyDescent="0.2">
      <c r="B22" s="87"/>
      <c r="C22" s="36" t="s">
        <v>66</v>
      </c>
      <c r="D22" s="88">
        <v>1.3085988321302404</v>
      </c>
      <c r="E22" s="88">
        <v>2.1115446569237202</v>
      </c>
      <c r="F22" s="88">
        <v>2.3161902962652379</v>
      </c>
      <c r="G22" s="89">
        <v>1.0700143157508339</v>
      </c>
      <c r="H22" s="89">
        <v>1.2101105339592861</v>
      </c>
      <c r="I22" s="89">
        <v>1.1311883900397124</v>
      </c>
      <c r="J22" s="89">
        <v>1.6362280314898823</v>
      </c>
      <c r="K22" s="162">
        <v>4.8482859330427237</v>
      </c>
      <c r="L22" s="51"/>
      <c r="M22" s="51"/>
      <c r="O22" s="86"/>
      <c r="P22" s="86"/>
      <c r="Q22" s="86"/>
      <c r="R22" s="86"/>
      <c r="S22" s="86"/>
      <c r="T22" s="86"/>
      <c r="U22" s="86"/>
      <c r="V22" s="86"/>
    </row>
    <row r="23" spans="2:22" s="53" customFormat="1" ht="10.5" customHeight="1" x14ac:dyDescent="0.2">
      <c r="B23" s="87"/>
      <c r="C23" s="37" t="s">
        <v>67</v>
      </c>
      <c r="D23" s="85">
        <v>1.311906201817117</v>
      </c>
      <c r="E23" s="85">
        <v>1.0179521258597239</v>
      </c>
      <c r="F23" s="85">
        <v>1.5650034127598573</v>
      </c>
      <c r="G23" s="85">
        <v>1.3982092740854308</v>
      </c>
      <c r="H23" s="85">
        <v>1.2995058377798279</v>
      </c>
      <c r="I23" s="85">
        <v>0.6951700043033634</v>
      </c>
      <c r="J23" s="85">
        <v>0.93522646053332747</v>
      </c>
      <c r="K23" s="85">
        <v>1.9182679944918726</v>
      </c>
      <c r="L23" s="51"/>
      <c r="M23" s="51"/>
      <c r="O23" s="86"/>
      <c r="P23" s="86"/>
      <c r="Q23" s="86"/>
      <c r="R23" s="86"/>
      <c r="S23" s="86"/>
      <c r="T23" s="86"/>
      <c r="U23" s="86"/>
      <c r="V23" s="86"/>
    </row>
    <row r="24" spans="2:22" s="53" customFormat="1" ht="10.5" customHeight="1" x14ac:dyDescent="0.2">
      <c r="B24" s="87"/>
      <c r="C24" s="36" t="s">
        <v>95</v>
      </c>
      <c r="D24" s="88">
        <v>9.292524526737596</v>
      </c>
      <c r="E24" s="88">
        <v>4.1642099056603774</v>
      </c>
      <c r="F24" s="88">
        <v>6.2584976206662128</v>
      </c>
      <c r="G24" s="89">
        <v>8.888939154037546</v>
      </c>
      <c r="H24" s="89">
        <v>6.6442289123863487</v>
      </c>
      <c r="I24" s="89">
        <v>12.827631279056037</v>
      </c>
      <c r="J24" s="89">
        <v>17.557776270206009</v>
      </c>
      <c r="K24" s="89">
        <v>8.1481194444257241</v>
      </c>
      <c r="L24" s="51"/>
      <c r="M24" s="51"/>
      <c r="O24" s="86"/>
      <c r="P24" s="86"/>
      <c r="Q24" s="86"/>
      <c r="R24" s="86"/>
      <c r="S24" s="86"/>
      <c r="T24" s="86"/>
      <c r="U24" s="86"/>
      <c r="V24" s="86"/>
    </row>
    <row r="25" spans="2:22" s="53" customFormat="1" ht="10.5" customHeight="1" x14ac:dyDescent="0.2">
      <c r="B25" s="87"/>
      <c r="C25" s="37" t="s">
        <v>96</v>
      </c>
      <c r="D25" s="85">
        <v>1.368421052631579</v>
      </c>
      <c r="E25" s="85">
        <v>1.4663570457634796</v>
      </c>
      <c r="F25" s="85">
        <v>2.0368364030335857</v>
      </c>
      <c r="G25" s="85">
        <v>2.1690216902169017</v>
      </c>
      <c r="H25" s="85">
        <v>2.1639876679767478</v>
      </c>
      <c r="I25" s="85">
        <v>3.5895526024517412</v>
      </c>
      <c r="J25" s="85">
        <v>3.9211081116179858</v>
      </c>
      <c r="K25" s="85">
        <v>4.968101172995941</v>
      </c>
      <c r="L25" s="51"/>
      <c r="M25" s="51"/>
      <c r="O25" s="86"/>
      <c r="P25" s="86"/>
      <c r="Q25" s="86"/>
      <c r="R25" s="86"/>
      <c r="S25" s="86"/>
      <c r="T25" s="86"/>
      <c r="U25" s="86"/>
      <c r="V25" s="86"/>
    </row>
    <row r="26" spans="2:22" s="53" customFormat="1" ht="10.5" customHeight="1" x14ac:dyDescent="0.2">
      <c r="B26" s="87"/>
      <c r="C26" s="36" t="s">
        <v>4</v>
      </c>
      <c r="D26" s="88">
        <v>7.1828279795857108</v>
      </c>
      <c r="E26" s="88">
        <v>8.1997712216291845</v>
      </c>
      <c r="F26" s="88">
        <v>11.8080958724489</v>
      </c>
      <c r="G26" s="89">
        <v>10.257911901351987</v>
      </c>
      <c r="H26" s="89">
        <v>7.7869690909890785</v>
      </c>
      <c r="I26" s="89">
        <v>6.6383596698771621</v>
      </c>
      <c r="J26" s="89">
        <v>4.6367518907051952</v>
      </c>
      <c r="K26" s="89">
        <v>6.8475177801947407</v>
      </c>
      <c r="L26" s="51"/>
      <c r="M26" s="51"/>
      <c r="O26" s="86"/>
      <c r="P26" s="86"/>
      <c r="Q26" s="86"/>
      <c r="R26" s="86"/>
      <c r="S26" s="86"/>
      <c r="T26" s="86"/>
      <c r="U26" s="86"/>
      <c r="V26" s="86"/>
    </row>
    <row r="27" spans="2:22" s="53" customFormat="1" ht="10.5" customHeight="1" x14ac:dyDescent="0.2">
      <c r="B27" s="87"/>
      <c r="C27" s="37" t="s">
        <v>70</v>
      </c>
      <c r="D27" s="85">
        <v>2.4998651711110411</v>
      </c>
      <c r="E27" s="85">
        <v>2.7362311417849922E-2</v>
      </c>
      <c r="F27" s="85">
        <v>8.9278259611197744E-2</v>
      </c>
      <c r="G27" s="85">
        <v>0.95698742525291547</v>
      </c>
      <c r="H27" s="85">
        <v>2.4674628609377698</v>
      </c>
      <c r="I27" s="85">
        <v>2.4110514647971786</v>
      </c>
      <c r="J27" s="85">
        <v>0.87166430380812732</v>
      </c>
      <c r="K27" s="85">
        <v>2.6825961226085355</v>
      </c>
      <c r="L27" s="51"/>
      <c r="M27" s="51"/>
      <c r="O27" s="86"/>
      <c r="P27" s="86"/>
      <c r="Q27" s="86"/>
      <c r="R27" s="86"/>
      <c r="S27" s="86"/>
      <c r="T27" s="86"/>
      <c r="U27" s="86"/>
      <c r="V27" s="86"/>
    </row>
    <row r="28" spans="2:22" s="53" customFormat="1" ht="10.5" customHeight="1" x14ac:dyDescent="0.2">
      <c r="B28" s="87"/>
      <c r="C28" s="36" t="s">
        <v>71</v>
      </c>
      <c r="D28" s="88">
        <v>3.7698816023225907</v>
      </c>
      <c r="E28" s="88">
        <v>3.704924535903555</v>
      </c>
      <c r="F28" s="88">
        <v>2.7420490056785911</v>
      </c>
      <c r="G28" s="89">
        <v>4.7708382047654059</v>
      </c>
      <c r="H28" s="89">
        <v>3.187077836645388</v>
      </c>
      <c r="I28" s="89">
        <v>3.8950299425705519</v>
      </c>
      <c r="J28" s="89">
        <v>3.3361047671040098</v>
      </c>
      <c r="K28" s="89">
        <v>4.031832494394223</v>
      </c>
      <c r="L28" s="51"/>
      <c r="M28" s="51"/>
      <c r="O28" s="86"/>
      <c r="P28" s="86"/>
      <c r="Q28" s="86"/>
      <c r="R28" s="86"/>
      <c r="S28" s="86"/>
      <c r="T28" s="86"/>
      <c r="U28" s="86"/>
      <c r="V28" s="86"/>
    </row>
    <row r="29" spans="2:22" s="53" customFormat="1" ht="10.5" customHeight="1" x14ac:dyDescent="0.2">
      <c r="B29" s="87"/>
      <c r="C29" s="37" t="s">
        <v>72</v>
      </c>
      <c r="D29" s="85">
        <v>4.2175483085044352</v>
      </c>
      <c r="E29" s="85">
        <v>4.8590671924158171</v>
      </c>
      <c r="F29" s="85">
        <v>5.6432107292172482</v>
      </c>
      <c r="G29" s="85">
        <v>6.0046051376272223</v>
      </c>
      <c r="H29" s="85">
        <v>5.5982457622390909</v>
      </c>
      <c r="I29" s="85">
        <v>6.9625715368112111</v>
      </c>
      <c r="J29" s="85">
        <v>7.3482862124081478</v>
      </c>
      <c r="K29" s="85">
        <v>7.7924802908442068</v>
      </c>
      <c r="L29" s="51"/>
      <c r="M29" s="51"/>
      <c r="O29" s="86"/>
      <c r="P29" s="86"/>
      <c r="Q29" s="86"/>
      <c r="R29" s="86"/>
      <c r="S29" s="86"/>
      <c r="T29" s="86"/>
      <c r="U29" s="86"/>
      <c r="V29" s="86"/>
    </row>
    <row r="30" spans="2:22" s="53" customFormat="1" ht="10.5" customHeight="1" x14ac:dyDescent="0.2">
      <c r="B30" s="87"/>
      <c r="C30" s="36" t="s">
        <v>97</v>
      </c>
      <c r="D30" s="88">
        <v>4.8009653802225962</v>
      </c>
      <c r="E30" s="88">
        <v>4.7621947847329169</v>
      </c>
      <c r="F30" s="88">
        <v>5.615535690513445</v>
      </c>
      <c r="G30" s="89">
        <v>5.4713283258327019</v>
      </c>
      <c r="H30" s="89">
        <v>4.7357796343139036</v>
      </c>
      <c r="I30" s="89">
        <v>4.6240058000176516</v>
      </c>
      <c r="J30" s="89">
        <v>4.2073189015006554</v>
      </c>
      <c r="K30" s="89">
        <v>3.6129358081201164</v>
      </c>
      <c r="L30" s="51"/>
      <c r="M30" s="51"/>
      <c r="O30" s="86"/>
      <c r="P30" s="86"/>
      <c r="Q30" s="86"/>
      <c r="R30" s="86"/>
      <c r="S30" s="86"/>
      <c r="T30" s="86"/>
      <c r="U30" s="86"/>
      <c r="V30" s="86"/>
    </row>
    <row r="31" spans="2:22" s="53" customFormat="1" ht="10.5" customHeight="1" x14ac:dyDescent="0.2">
      <c r="B31" s="87"/>
      <c r="C31" s="37" t="s">
        <v>5</v>
      </c>
      <c r="D31" s="85">
        <v>1.4643747843665107E-2</v>
      </c>
      <c r="E31" s="85">
        <v>4.1813797084656414E-2</v>
      </c>
      <c r="F31" s="85">
        <v>4.3732857693603605E-2</v>
      </c>
      <c r="G31" s="85">
        <v>0.11039528783987229</v>
      </c>
      <c r="H31" s="85">
        <v>0.25313245194963657</v>
      </c>
      <c r="I31" s="85">
        <v>6.1504590367716779E-2</v>
      </c>
      <c r="J31" s="85">
        <v>3.4221880318427815E-2</v>
      </c>
      <c r="K31" s="85">
        <v>0.36916518989989666</v>
      </c>
      <c r="L31" s="51"/>
      <c r="M31" s="51"/>
      <c r="O31" s="86"/>
      <c r="P31" s="86"/>
      <c r="Q31" s="86"/>
      <c r="R31" s="86"/>
      <c r="S31" s="86"/>
      <c r="T31" s="86"/>
      <c r="U31" s="86"/>
      <c r="V31" s="86"/>
    </row>
    <row r="32" spans="2:22" s="53" customFormat="1" ht="10.5" customHeight="1" x14ac:dyDescent="0.2">
      <c r="B32" s="87"/>
      <c r="C32" s="36" t="s">
        <v>98</v>
      </c>
      <c r="D32" s="88">
        <v>1.4685198240787798</v>
      </c>
      <c r="E32" s="88">
        <v>1.1857090617581156</v>
      </c>
      <c r="F32" s="88">
        <v>1.1593539372182617</v>
      </c>
      <c r="G32" s="89">
        <v>1.0931856996817801</v>
      </c>
      <c r="H32" s="89">
        <v>1.2698031230861617</v>
      </c>
      <c r="I32" s="89">
        <v>2.7718242384610927</v>
      </c>
      <c r="J32" s="89">
        <v>2.0898989288430183</v>
      </c>
      <c r="K32" s="89">
        <v>3.6544554282116786</v>
      </c>
      <c r="L32" s="51"/>
      <c r="M32" s="51"/>
      <c r="O32" s="86"/>
      <c r="P32" s="86"/>
      <c r="Q32" s="86"/>
      <c r="R32" s="86"/>
      <c r="S32" s="86"/>
      <c r="T32" s="86"/>
      <c r="U32" s="86"/>
      <c r="V32" s="86"/>
    </row>
    <row r="33" spans="2:22" s="53" customFormat="1" ht="10.5" customHeight="1" x14ac:dyDescent="0.2">
      <c r="B33" s="87"/>
      <c r="C33" s="37" t="s">
        <v>75</v>
      </c>
      <c r="D33" s="85">
        <v>1.0093969806911869</v>
      </c>
      <c r="E33" s="85">
        <v>0.36917742339720766</v>
      </c>
      <c r="F33" s="85">
        <v>0.28823772189303315</v>
      </c>
      <c r="G33" s="85">
        <v>0.57086071933812776</v>
      </c>
      <c r="H33" s="85">
        <v>1.9908602606546211</v>
      </c>
      <c r="I33" s="85">
        <v>3.7462184157517737</v>
      </c>
      <c r="J33" s="85">
        <v>2.9713935827470515</v>
      </c>
      <c r="K33" s="85">
        <v>2.0035108990208119</v>
      </c>
      <c r="L33" s="51"/>
      <c r="M33" s="51"/>
      <c r="O33" s="86"/>
      <c r="P33" s="86"/>
      <c r="Q33" s="86"/>
      <c r="R33" s="86"/>
      <c r="S33" s="86"/>
      <c r="T33" s="86"/>
      <c r="U33" s="86"/>
      <c r="V33" s="86"/>
    </row>
    <row r="34" spans="2:22" s="53" customFormat="1" ht="10.5" customHeight="1" x14ac:dyDescent="0.2">
      <c r="B34" s="87"/>
      <c r="C34" s="36" t="s">
        <v>76</v>
      </c>
      <c r="D34" s="88">
        <v>2.6087558861336619</v>
      </c>
      <c r="E34" s="88">
        <v>2.0190933581569848</v>
      </c>
      <c r="F34" s="88">
        <v>1.331307582053902</v>
      </c>
      <c r="G34" s="89">
        <v>0.65430409189988104</v>
      </c>
      <c r="H34" s="89">
        <v>0.61285862386373147</v>
      </c>
      <c r="I34" s="89">
        <v>1.1431997297165566</v>
      </c>
      <c r="J34" s="89">
        <v>0.45224761507040978</v>
      </c>
      <c r="K34" s="89">
        <v>0.48542863937837677</v>
      </c>
      <c r="L34" s="51"/>
      <c r="M34" s="51"/>
      <c r="O34" s="86"/>
      <c r="P34" s="86"/>
      <c r="Q34" s="86"/>
      <c r="R34" s="86"/>
      <c r="S34" s="86"/>
      <c r="T34" s="86"/>
      <c r="U34" s="86"/>
      <c r="V34" s="86"/>
    </row>
    <row r="35" spans="2:22" s="53" customFormat="1" ht="10.5" customHeight="1" x14ac:dyDescent="0.2">
      <c r="B35" s="87"/>
      <c r="C35" s="37" t="s">
        <v>77</v>
      </c>
      <c r="D35" s="85">
        <v>1.8756641817529323</v>
      </c>
      <c r="E35" s="85">
        <v>0.84597524506499033</v>
      </c>
      <c r="F35" s="85">
        <v>0.66530943681982713</v>
      </c>
      <c r="G35" s="85">
        <v>0.6646157082380163</v>
      </c>
      <c r="H35" s="85">
        <v>0.9708184455504657</v>
      </c>
      <c r="I35" s="85">
        <v>0.96504900682822936</v>
      </c>
      <c r="J35" s="85">
        <v>0.67866254561619144</v>
      </c>
      <c r="K35" s="85">
        <v>0.39104210169242731</v>
      </c>
      <c r="L35" s="51"/>
      <c r="M35" s="51"/>
      <c r="O35" s="86"/>
      <c r="P35" s="86"/>
      <c r="Q35" s="86"/>
      <c r="R35" s="86"/>
      <c r="S35" s="86"/>
      <c r="T35" s="86"/>
      <c r="U35" s="86"/>
      <c r="V35" s="86"/>
    </row>
    <row r="36" spans="2:22" s="53" customFormat="1" ht="10.5" customHeight="1" x14ac:dyDescent="0.2">
      <c r="B36" s="87"/>
      <c r="C36" s="36" t="s">
        <v>78</v>
      </c>
      <c r="D36" s="88">
        <v>2.9145564977476286</v>
      </c>
      <c r="E36" s="88">
        <v>3.7035555762404364</v>
      </c>
      <c r="F36" s="88">
        <v>2.7193621204398171</v>
      </c>
      <c r="G36" s="89">
        <v>2.7698725064755947</v>
      </c>
      <c r="H36" s="89">
        <v>2.5632715029988056</v>
      </c>
      <c r="I36" s="89">
        <v>2.4186632854242558</v>
      </c>
      <c r="J36" s="89">
        <v>2.9511685133745886</v>
      </c>
      <c r="K36" s="89">
        <v>2.3767172607406608</v>
      </c>
      <c r="L36" s="51"/>
      <c r="M36" s="51"/>
      <c r="O36" s="86"/>
      <c r="P36" s="86"/>
      <c r="Q36" s="86"/>
      <c r="R36" s="86"/>
      <c r="S36" s="86"/>
      <c r="T36" s="86"/>
      <c r="U36" s="86"/>
      <c r="V36" s="86"/>
    </row>
    <row r="37" spans="2:22" s="53" customFormat="1" ht="10.5" customHeight="1" x14ac:dyDescent="0.2">
      <c r="B37" s="87"/>
      <c r="C37" s="37" t="s">
        <v>79</v>
      </c>
      <c r="D37" s="85">
        <v>1.6392230934980383</v>
      </c>
      <c r="E37" s="85">
        <v>1.9138775598840865</v>
      </c>
      <c r="F37" s="85">
        <v>2.0442666531104865</v>
      </c>
      <c r="G37" s="85">
        <v>1.9502132175048685</v>
      </c>
      <c r="H37" s="85">
        <v>1.6341120040453017</v>
      </c>
      <c r="I37" s="85">
        <v>1.8715892337387579</v>
      </c>
      <c r="J37" s="85">
        <v>2.2517996920758065</v>
      </c>
      <c r="K37" s="85">
        <v>2.4754090052284283</v>
      </c>
      <c r="L37" s="51"/>
      <c r="M37" s="51"/>
      <c r="O37" s="86"/>
      <c r="P37" s="86"/>
      <c r="Q37" s="86"/>
      <c r="R37" s="86"/>
      <c r="S37" s="86"/>
      <c r="T37" s="86"/>
      <c r="U37" s="86"/>
      <c r="V37" s="86"/>
    </row>
    <row r="38" spans="2:22" s="53" customFormat="1" ht="10.5" customHeight="1" x14ac:dyDescent="0.2">
      <c r="B38" s="87"/>
      <c r="C38" s="36" t="s">
        <v>81</v>
      </c>
      <c r="D38" s="88">
        <v>3.1383311913427581</v>
      </c>
      <c r="E38" s="88">
        <v>2.3759129360246973</v>
      </c>
      <c r="F38" s="88">
        <v>2.0778255607646843</v>
      </c>
      <c r="G38" s="89">
        <v>1.708561309718599</v>
      </c>
      <c r="H38" s="89">
        <v>1.4521569489733381</v>
      </c>
      <c r="I38" s="89">
        <v>1.2162034454270811</v>
      </c>
      <c r="J38" s="89">
        <v>1.2257829706222703</v>
      </c>
      <c r="K38" s="89">
        <v>1.3796832076684786</v>
      </c>
      <c r="L38" s="51"/>
      <c r="M38" s="51"/>
      <c r="O38" s="86"/>
      <c r="P38" s="86"/>
      <c r="Q38" s="86"/>
      <c r="R38" s="86"/>
      <c r="S38" s="86"/>
      <c r="T38" s="86"/>
      <c r="U38" s="86"/>
      <c r="V38" s="86"/>
    </row>
    <row r="39" spans="2:22" s="53" customFormat="1" ht="10.5" hidden="1" customHeight="1" x14ac:dyDescent="0.2">
      <c r="B39" s="87"/>
      <c r="C39" s="37"/>
      <c r="D39" s="85" t="e">
        <v>#REF!</v>
      </c>
      <c r="E39" s="85" t="e">
        <v>#REF!</v>
      </c>
      <c r="F39" s="85" t="e">
        <v>#REF!</v>
      </c>
      <c r="G39" s="85" t="e">
        <v>#REF!</v>
      </c>
      <c r="H39" s="85" t="e">
        <v>#REF!</v>
      </c>
      <c r="I39" s="85" t="e">
        <v>#REF!</v>
      </c>
      <c r="J39" s="85" t="e">
        <v>#REF!</v>
      </c>
      <c r="K39" s="85" t="e">
        <v>#REF!</v>
      </c>
      <c r="L39" s="51"/>
      <c r="M39" s="51"/>
    </row>
    <row r="40" spans="2:22" ht="28.35" customHeight="1" x14ac:dyDescent="0.2">
      <c r="B40" s="59" t="s">
        <v>117</v>
      </c>
      <c r="C40" s="60"/>
      <c r="D40" s="90"/>
      <c r="E40" s="90"/>
      <c r="F40" s="91"/>
      <c r="G40" s="90"/>
      <c r="H40" s="90"/>
      <c r="I40" s="90"/>
      <c r="J40" s="90"/>
      <c r="K40" s="90"/>
      <c r="L40" s="62"/>
      <c r="M40" s="50"/>
    </row>
    <row r="41" spans="2:22" s="53" customFormat="1" ht="15" customHeight="1" x14ac:dyDescent="0.2">
      <c r="B41" s="87"/>
      <c r="C41" s="37" t="s">
        <v>57</v>
      </c>
      <c r="D41" s="85">
        <v>8.786402992617953</v>
      </c>
      <c r="E41" s="85">
        <v>14.94887683787158</v>
      </c>
      <c r="F41" s="85">
        <v>7.2993697194277711</v>
      </c>
      <c r="G41" s="85">
        <v>14.435830659406657</v>
      </c>
      <c r="H41" s="85">
        <v>11.533013847102607</v>
      </c>
      <c r="I41" s="85">
        <v>22.569372758011621</v>
      </c>
      <c r="J41" s="85">
        <v>23.9209405803092</v>
      </c>
      <c r="K41" s="85">
        <v>20.013559141172308</v>
      </c>
      <c r="L41" s="51"/>
      <c r="M41" s="51"/>
    </row>
    <row r="42" spans="2:22" s="53" customFormat="1" ht="10.5" customHeight="1" x14ac:dyDescent="0.2">
      <c r="B42" s="87"/>
      <c r="C42" s="36" t="s">
        <v>58</v>
      </c>
      <c r="D42" s="88">
        <v>16.152543606258028</v>
      </c>
      <c r="E42" s="88">
        <v>16.312176900185445</v>
      </c>
      <c r="F42" s="88">
        <v>17.52979216480735</v>
      </c>
      <c r="G42" s="89">
        <v>16.828358519212191</v>
      </c>
      <c r="H42" s="89">
        <v>17.400119301015987</v>
      </c>
      <c r="I42" s="89">
        <v>17.283391776239878</v>
      </c>
      <c r="J42" s="89">
        <v>16.953496557097118</v>
      </c>
      <c r="K42" s="89">
        <v>16.650273869791999</v>
      </c>
      <c r="L42" s="51"/>
      <c r="M42" s="51"/>
    </row>
    <row r="43" spans="2:22" s="53" customFormat="1" ht="10.5" customHeight="1" x14ac:dyDescent="0.2">
      <c r="B43" s="87"/>
      <c r="C43" s="37" t="s">
        <v>59</v>
      </c>
      <c r="D43" s="85">
        <v>24.777783518518568</v>
      </c>
      <c r="E43" s="85">
        <v>30.845540556705693</v>
      </c>
      <c r="F43" s="85">
        <v>29.644329372614262</v>
      </c>
      <c r="G43" s="85">
        <v>25.506133329798946</v>
      </c>
      <c r="H43" s="85">
        <v>21.601594564167193</v>
      </c>
      <c r="I43" s="85">
        <v>24.574029311612623</v>
      </c>
      <c r="J43" s="85">
        <v>22.741364629572104</v>
      </c>
      <c r="K43" s="163">
        <v>21.186523802534001</v>
      </c>
      <c r="L43" s="51"/>
      <c r="M43" s="51"/>
    </row>
    <row r="44" spans="2:22" s="53" customFormat="1" ht="10.5" customHeight="1" x14ac:dyDescent="0.2">
      <c r="B44" s="87"/>
      <c r="C44" s="36" t="s">
        <v>2</v>
      </c>
      <c r="D44" s="88">
        <v>37.746096069446864</v>
      </c>
      <c r="E44" s="88">
        <v>37.11918759806909</v>
      </c>
      <c r="F44" s="88">
        <v>32.283970975245516</v>
      </c>
      <c r="G44" s="89">
        <v>32.261360540673422</v>
      </c>
      <c r="H44" s="89">
        <v>32.13659433436321</v>
      </c>
      <c r="I44" s="89">
        <v>33.253228528003696</v>
      </c>
      <c r="J44" s="89">
        <v>29.48235498899319</v>
      </c>
      <c r="K44" s="89">
        <v>33.716479224864635</v>
      </c>
      <c r="L44" s="51"/>
      <c r="M44" s="51"/>
    </row>
    <row r="45" spans="2:22" s="53" customFormat="1" ht="10.5" customHeight="1" x14ac:dyDescent="0.2">
      <c r="B45" s="87"/>
      <c r="C45" s="37" t="s">
        <v>60</v>
      </c>
      <c r="D45" s="85">
        <v>16.325264658702796</v>
      </c>
      <c r="E45" s="85">
        <v>16.580319549031088</v>
      </c>
      <c r="F45" s="85">
        <v>20.009612640907761</v>
      </c>
      <c r="G45" s="85">
        <v>16.654334850255566</v>
      </c>
      <c r="H45" s="85">
        <v>17.730487685475222</v>
      </c>
      <c r="I45" s="85">
        <v>15.828157070137745</v>
      </c>
      <c r="J45" s="85">
        <v>18.994955173481536</v>
      </c>
      <c r="K45" s="85">
        <v>18.170839325922273</v>
      </c>
      <c r="L45" s="51"/>
      <c r="M45" s="51"/>
    </row>
    <row r="46" spans="2:22" s="53" customFormat="1" ht="10.5" customHeight="1" x14ac:dyDescent="0.2">
      <c r="B46" s="87"/>
      <c r="C46" s="36" t="s">
        <v>61</v>
      </c>
      <c r="D46" s="88">
        <v>27.91406915863751</v>
      </c>
      <c r="E46" s="88">
        <v>21.948289713926538</v>
      </c>
      <c r="F46" s="88">
        <v>25.747868276509397</v>
      </c>
      <c r="G46" s="89">
        <v>29.728996145291909</v>
      </c>
      <c r="H46" s="89">
        <v>29.650420919536181</v>
      </c>
      <c r="I46" s="89">
        <v>27.426052999762931</v>
      </c>
      <c r="J46" s="89">
        <v>28.693073923922597</v>
      </c>
      <c r="K46" s="89">
        <v>27.373887715587433</v>
      </c>
      <c r="L46" s="51"/>
      <c r="M46" s="51"/>
    </row>
    <row r="47" spans="2:22" s="53" customFormat="1" ht="10.5" customHeight="1" x14ac:dyDescent="0.2">
      <c r="B47" s="87"/>
      <c r="C47" s="37" t="s">
        <v>62</v>
      </c>
      <c r="D47" s="85">
        <v>36.650065396648863</v>
      </c>
      <c r="E47" s="85">
        <v>40.68271651199619</v>
      </c>
      <c r="F47" s="85">
        <v>35.844356233901699</v>
      </c>
      <c r="G47" s="85">
        <v>36.778340351747381</v>
      </c>
      <c r="H47" s="85">
        <v>35.40209842366275</v>
      </c>
      <c r="I47" s="85">
        <v>34.653181826778223</v>
      </c>
      <c r="J47" s="85">
        <v>40.656146019843689</v>
      </c>
      <c r="K47" s="85">
        <v>38.127630797089196</v>
      </c>
      <c r="L47" s="51"/>
      <c r="M47" s="51"/>
    </row>
    <row r="48" spans="2:22" s="53" customFormat="1" ht="10.5" customHeight="1" x14ac:dyDescent="0.2">
      <c r="B48" s="87"/>
      <c r="C48" s="36" t="s">
        <v>63</v>
      </c>
      <c r="D48" s="88">
        <v>44.037064290970399</v>
      </c>
      <c r="E48" s="88">
        <v>47.710495267405562</v>
      </c>
      <c r="F48" s="88">
        <v>34.141380598563785</v>
      </c>
      <c r="G48" s="89">
        <v>31.031761229253245</v>
      </c>
      <c r="H48" s="89">
        <v>39.175418181121621</v>
      </c>
      <c r="I48" s="89">
        <v>31.30099929702169</v>
      </c>
      <c r="J48" s="89">
        <v>34.624205585599697</v>
      </c>
      <c r="K48" s="89">
        <v>42.123845941984541</v>
      </c>
      <c r="L48" s="51"/>
      <c r="M48" s="51"/>
    </row>
    <row r="49" spans="2:13" s="53" customFormat="1" ht="10.5" customHeight="1" x14ac:dyDescent="0.2">
      <c r="B49" s="87"/>
      <c r="C49" s="37" t="s">
        <v>3</v>
      </c>
      <c r="D49" s="85">
        <v>19.801319292722873</v>
      </c>
      <c r="E49" s="85">
        <v>16.889432259964796</v>
      </c>
      <c r="F49" s="85">
        <v>19.910279365556633</v>
      </c>
      <c r="G49" s="85">
        <v>24.433779489643353</v>
      </c>
      <c r="H49" s="85">
        <v>24.374848697343491</v>
      </c>
      <c r="I49" s="85">
        <v>24.920735418323201</v>
      </c>
      <c r="J49" s="85">
        <v>24.972488521993021</v>
      </c>
      <c r="K49" s="85">
        <v>25.924308521002587</v>
      </c>
      <c r="L49" s="51"/>
      <c r="M49" s="51"/>
    </row>
    <row r="50" spans="2:13" s="53" customFormat="1" ht="10.5" customHeight="1" x14ac:dyDescent="0.2">
      <c r="B50" s="87"/>
      <c r="C50" s="36" t="s">
        <v>64</v>
      </c>
      <c r="D50" s="88">
        <v>27.168102800659817</v>
      </c>
      <c r="E50" s="88">
        <v>29.419767591839541</v>
      </c>
      <c r="F50" s="88">
        <v>33.844867841486909</v>
      </c>
      <c r="G50" s="89">
        <v>32.632015837019885</v>
      </c>
      <c r="H50" s="89">
        <v>34.611684062649431</v>
      </c>
      <c r="I50" s="89">
        <v>36.049250703575886</v>
      </c>
      <c r="J50" s="89">
        <v>33.581567491188103</v>
      </c>
      <c r="K50" s="89">
        <v>34.955072502694875</v>
      </c>
      <c r="L50" s="51"/>
      <c r="M50" s="51"/>
    </row>
    <row r="51" spans="2:13" s="53" customFormat="1" ht="10.5" customHeight="1" x14ac:dyDescent="0.2">
      <c r="B51" s="87"/>
      <c r="C51" s="37" t="s">
        <v>65</v>
      </c>
      <c r="D51" s="85">
        <v>16.83858876890033</v>
      </c>
      <c r="E51" s="85">
        <v>18.54577633175284</v>
      </c>
      <c r="F51" s="85">
        <v>12.748024401506656</v>
      </c>
      <c r="G51" s="85">
        <v>13.553402261400407</v>
      </c>
      <c r="H51" s="85">
        <v>16.896168300270482</v>
      </c>
      <c r="I51" s="85">
        <v>12.837725279461807</v>
      </c>
      <c r="J51" s="85">
        <v>11.970400932648783</v>
      </c>
      <c r="K51" s="85">
        <v>16.097926998635511</v>
      </c>
      <c r="L51" s="51"/>
      <c r="M51" s="51"/>
    </row>
    <row r="52" spans="2:13" s="53" customFormat="1" ht="10.5" customHeight="1" x14ac:dyDescent="0.2">
      <c r="B52" s="87"/>
      <c r="C52" s="36" t="s">
        <v>66</v>
      </c>
      <c r="D52" s="88">
        <v>35.760703361072906</v>
      </c>
      <c r="E52" s="88">
        <v>44.3546840493525</v>
      </c>
      <c r="F52" s="88">
        <v>37.641010686298372</v>
      </c>
      <c r="G52" s="89">
        <v>41.401471736854006</v>
      </c>
      <c r="H52" s="89">
        <v>40.826636308056521</v>
      </c>
      <c r="I52" s="89">
        <v>35.838734328281461</v>
      </c>
      <c r="J52" s="89">
        <v>40.620579571485656</v>
      </c>
      <c r="K52" s="89">
        <v>34.818151821221278</v>
      </c>
      <c r="L52" s="51"/>
      <c r="M52" s="51"/>
    </row>
    <row r="53" spans="2:13" s="53" customFormat="1" ht="10.5" customHeight="1" x14ac:dyDescent="0.2">
      <c r="B53" s="87"/>
      <c r="C53" s="37" t="s">
        <v>67</v>
      </c>
      <c r="D53" s="85">
        <v>12.169170142302773</v>
      </c>
      <c r="E53" s="85">
        <v>13.06170739992506</v>
      </c>
      <c r="F53" s="85">
        <v>10.928895257957231</v>
      </c>
      <c r="G53" s="85">
        <v>11.266412224469528</v>
      </c>
      <c r="H53" s="85">
        <v>11.421733080815118</v>
      </c>
      <c r="I53" s="85">
        <v>9.4194561283189397</v>
      </c>
      <c r="J53" s="85">
        <v>10.803348109229383</v>
      </c>
      <c r="K53" s="85">
        <v>11.30286842038254</v>
      </c>
      <c r="L53" s="51"/>
      <c r="M53" s="51"/>
    </row>
    <row r="54" spans="2:13" s="53" customFormat="1" ht="10.5" customHeight="1" x14ac:dyDescent="0.2">
      <c r="B54" s="87"/>
      <c r="C54" s="36" t="s">
        <v>95</v>
      </c>
      <c r="D54" s="88">
        <v>28.62373911841923</v>
      </c>
      <c r="E54" s="88">
        <v>29.230542452830193</v>
      </c>
      <c r="F54" s="88">
        <v>28.678053478359391</v>
      </c>
      <c r="G54" s="89">
        <v>30.591721330015829</v>
      </c>
      <c r="H54" s="89">
        <v>29.690745214570882</v>
      </c>
      <c r="I54" s="89">
        <v>24.253433177635539</v>
      </c>
      <c r="J54" s="89">
        <v>27.961651911130765</v>
      </c>
      <c r="K54" s="89">
        <v>24.420097447889638</v>
      </c>
      <c r="L54" s="51"/>
      <c r="M54" s="51"/>
    </row>
    <row r="55" spans="2:13" s="53" customFormat="1" ht="10.5" customHeight="1" x14ac:dyDescent="0.2">
      <c r="B55" s="87"/>
      <c r="C55" s="37" t="s">
        <v>96</v>
      </c>
      <c r="D55" s="85">
        <v>22.385964912280702</v>
      </c>
      <c r="E55" s="85">
        <v>20.559583144540099</v>
      </c>
      <c r="F55" s="85">
        <v>22.199349945828818</v>
      </c>
      <c r="G55" s="85">
        <v>26.244262442624425</v>
      </c>
      <c r="H55" s="85">
        <v>27.792473700313007</v>
      </c>
      <c r="I55" s="85">
        <v>20.854420026034955</v>
      </c>
      <c r="J55" s="85">
        <v>23.670053300102509</v>
      </c>
      <c r="K55" s="85">
        <v>23.936137508705521</v>
      </c>
      <c r="L55" s="51"/>
      <c r="M55" s="51"/>
    </row>
    <row r="56" spans="2:13" s="53" customFormat="1" ht="10.5" customHeight="1" x14ac:dyDescent="0.2">
      <c r="B56" s="87"/>
      <c r="C56" s="36" t="s">
        <v>4</v>
      </c>
      <c r="D56" s="88">
        <v>18.667667367157012</v>
      </c>
      <c r="E56" s="88">
        <v>20.461295129683222</v>
      </c>
      <c r="F56" s="88">
        <v>22.520067665256555</v>
      </c>
      <c r="G56" s="89">
        <v>17.822741701847473</v>
      </c>
      <c r="H56" s="89">
        <v>16.105608071187103</v>
      </c>
      <c r="I56" s="89">
        <v>17.732054166345364</v>
      </c>
      <c r="J56" s="89">
        <v>18.903839590468628</v>
      </c>
      <c r="K56" s="89">
        <v>19.100000000000001</v>
      </c>
      <c r="L56" s="51"/>
      <c r="M56" s="51"/>
    </row>
    <row r="57" spans="2:13" s="53" customFormat="1" ht="10.5" customHeight="1" x14ac:dyDescent="0.2">
      <c r="B57" s="87"/>
      <c r="C57" s="37" t="s">
        <v>70</v>
      </c>
      <c r="D57" s="85">
        <v>12.891230192051015</v>
      </c>
      <c r="E57" s="85">
        <v>12.854864225048836</v>
      </c>
      <c r="F57" s="85">
        <v>10.910443849645464</v>
      </c>
      <c r="G57" s="85">
        <v>13.05579070428049</v>
      </c>
      <c r="H57" s="85">
        <v>14.069361550158929</v>
      </c>
      <c r="I57" s="85">
        <v>17.802751583043779</v>
      </c>
      <c r="J57" s="85">
        <v>14.673045141425357</v>
      </c>
      <c r="K57" s="85">
        <v>16.006411281266267</v>
      </c>
      <c r="L57" s="51"/>
      <c r="M57" s="51"/>
    </row>
    <row r="58" spans="2:13" s="53" customFormat="1" ht="10.5" customHeight="1" x14ac:dyDescent="0.2">
      <c r="B58" s="87"/>
      <c r="C58" s="36" t="s">
        <v>71</v>
      </c>
      <c r="D58" s="88">
        <v>27.14073961460986</v>
      </c>
      <c r="E58" s="88">
        <v>25.337577091145757</v>
      </c>
      <c r="F58" s="88">
        <v>26.161818218880153</v>
      </c>
      <c r="G58" s="89">
        <v>28.049355969393478</v>
      </c>
      <c r="H58" s="89">
        <v>30.139064973541558</v>
      </c>
      <c r="I58" s="89">
        <v>30.201450607601785</v>
      </c>
      <c r="J58" s="89">
        <v>28.896203396683347</v>
      </c>
      <c r="K58" s="89">
        <v>27.345919989832744</v>
      </c>
      <c r="L58" s="51"/>
      <c r="M58" s="51"/>
    </row>
    <row r="59" spans="2:13" s="53" customFormat="1" ht="10.5" customHeight="1" x14ac:dyDescent="0.2">
      <c r="B59" s="87"/>
      <c r="C59" s="37" t="s">
        <v>72</v>
      </c>
      <c r="D59" s="85">
        <v>35.312278661724768</v>
      </c>
      <c r="E59" s="85">
        <v>34.995342959404354</v>
      </c>
      <c r="F59" s="85">
        <v>34.447083075743301</v>
      </c>
      <c r="G59" s="85">
        <v>33.462464469575423</v>
      </c>
      <c r="H59" s="85">
        <v>33.21298419488857</v>
      </c>
      <c r="I59" s="85">
        <v>31.706324437951579</v>
      </c>
      <c r="J59" s="85">
        <v>31.843206261868907</v>
      </c>
      <c r="K59" s="85">
        <v>31.049800985896002</v>
      </c>
      <c r="L59" s="51"/>
      <c r="M59" s="51"/>
    </row>
    <row r="60" spans="2:13" s="53" customFormat="1" ht="10.5" customHeight="1" x14ac:dyDescent="0.2">
      <c r="B60" s="87"/>
      <c r="C60" s="36" t="s">
        <v>97</v>
      </c>
      <c r="D60" s="88">
        <v>21.268622111681108</v>
      </c>
      <c r="E60" s="88">
        <v>22.734091630144455</v>
      </c>
      <c r="F60" s="88">
        <v>22.783818228939438</v>
      </c>
      <c r="G60" s="89">
        <v>24.242484547101363</v>
      </c>
      <c r="H60" s="89">
        <v>20.105228548743504</v>
      </c>
      <c r="I60" s="89">
        <v>26.608556539442038</v>
      </c>
      <c r="J60" s="89">
        <v>23.713109380183486</v>
      </c>
      <c r="K60" s="89">
        <v>23.85363956915063</v>
      </c>
      <c r="L60" s="51"/>
      <c r="M60" s="51"/>
    </row>
    <row r="61" spans="2:13" s="53" customFormat="1" ht="10.5" customHeight="1" x14ac:dyDescent="0.2">
      <c r="B61" s="87"/>
      <c r="C61" s="37" t="s">
        <v>5</v>
      </c>
      <c r="D61" s="85">
        <v>9.6209425807208699</v>
      </c>
      <c r="E61" s="85">
        <v>12.222135812754253</v>
      </c>
      <c r="F61" s="85">
        <v>11.463230215408679</v>
      </c>
      <c r="G61" s="85">
        <v>10.193191242240388</v>
      </c>
      <c r="H61" s="85">
        <v>9.1505191897621785</v>
      </c>
      <c r="I61" s="85">
        <v>8.6095103345405768</v>
      </c>
      <c r="J61" s="85">
        <v>8.4340812819215145</v>
      </c>
      <c r="K61" s="85">
        <v>14.866659463823961</v>
      </c>
      <c r="L61" s="51"/>
      <c r="M61" s="51"/>
    </row>
    <row r="62" spans="2:13" s="53" customFormat="1" ht="10.5" customHeight="1" x14ac:dyDescent="0.2">
      <c r="B62" s="87"/>
      <c r="C62" s="36" t="s">
        <v>98</v>
      </c>
      <c r="D62" s="88">
        <v>11.846567106249189</v>
      </c>
      <c r="E62" s="88">
        <v>10.678780732868468</v>
      </c>
      <c r="F62" s="88">
        <v>9.1336834269001077</v>
      </c>
      <c r="G62" s="89">
        <v>11.984381761896918</v>
      </c>
      <c r="H62" s="89">
        <v>15.781395241290143</v>
      </c>
      <c r="I62" s="89">
        <v>11.792877304293908</v>
      </c>
      <c r="J62" s="89">
        <v>10.036743974762768</v>
      </c>
      <c r="K62" s="89">
        <v>9.4561140915700008</v>
      </c>
      <c r="L62" s="51"/>
      <c r="M62" s="51"/>
    </row>
    <row r="63" spans="2:13" s="53" customFormat="1" ht="10.5" customHeight="1" x14ac:dyDescent="0.2">
      <c r="B63" s="87"/>
      <c r="C63" s="37" t="s">
        <v>75</v>
      </c>
      <c r="D63" s="85">
        <v>22.377889555731993</v>
      </c>
      <c r="E63" s="85">
        <v>23.546923658255604</v>
      </c>
      <c r="F63" s="85">
        <v>22.187085896731755</v>
      </c>
      <c r="G63" s="85">
        <v>19.160781181179591</v>
      </c>
      <c r="H63" s="85">
        <v>23.487281707652087</v>
      </c>
      <c r="I63" s="85">
        <v>22.215466256093368</v>
      </c>
      <c r="J63" s="85">
        <v>21.078316668405421</v>
      </c>
      <c r="K63" s="85">
        <v>20.986163911405395</v>
      </c>
      <c r="L63" s="51"/>
      <c r="M63" s="51"/>
    </row>
    <row r="64" spans="2:13" s="53" customFormat="1" ht="10.5" customHeight="1" x14ac:dyDescent="0.2">
      <c r="B64" s="87"/>
      <c r="C64" s="36" t="s">
        <v>76</v>
      </c>
      <c r="D64" s="88">
        <v>17.05457742572494</v>
      </c>
      <c r="E64" s="88">
        <v>17.870378025696439</v>
      </c>
      <c r="F64" s="88">
        <v>16.876326493979125</v>
      </c>
      <c r="G64" s="89">
        <v>16.378625710737634</v>
      </c>
      <c r="H64" s="89">
        <v>15.305392026207397</v>
      </c>
      <c r="I64" s="89">
        <v>21.797847135409892</v>
      </c>
      <c r="J64" s="89">
        <v>20.463737001505159</v>
      </c>
      <c r="K64" s="89">
        <v>18.87014466485936</v>
      </c>
      <c r="L64" s="51"/>
      <c r="M64" s="51"/>
    </row>
    <row r="65" spans="2:13" s="53" customFormat="1" ht="10.5" customHeight="1" x14ac:dyDescent="0.2">
      <c r="B65" s="87"/>
      <c r="C65" s="37" t="s">
        <v>77</v>
      </c>
      <c r="D65" s="85">
        <v>26.578105785948811</v>
      </c>
      <c r="E65" s="85">
        <v>19.107496116456435</v>
      </c>
      <c r="F65" s="85">
        <v>18.714816379018895</v>
      </c>
      <c r="G65" s="85">
        <v>18.503431411217161</v>
      </c>
      <c r="H65" s="85">
        <v>19.030561580670035</v>
      </c>
      <c r="I65" s="85">
        <v>19.77668195761062</v>
      </c>
      <c r="J65" s="85">
        <v>17.28314618267753</v>
      </c>
      <c r="K65" s="85">
        <v>19.270705137786624</v>
      </c>
      <c r="L65" s="51"/>
      <c r="M65" s="51"/>
    </row>
    <row r="66" spans="2:13" s="53" customFormat="1" ht="10.5" customHeight="1" x14ac:dyDescent="0.2">
      <c r="B66" s="87"/>
      <c r="C66" s="36" t="s">
        <v>78</v>
      </c>
      <c r="D66" s="88">
        <v>19.48743316964114</v>
      </c>
      <c r="E66" s="88">
        <v>19.066475225656053</v>
      </c>
      <c r="F66" s="88">
        <v>15.801354401805868</v>
      </c>
      <c r="G66" s="89">
        <v>15.268274632488982</v>
      </c>
      <c r="H66" s="89">
        <v>15.486687143201681</v>
      </c>
      <c r="I66" s="89">
        <v>14.42931587428396</v>
      </c>
      <c r="J66" s="89">
        <v>15.431032934337354</v>
      </c>
      <c r="K66" s="89">
        <v>20.786973578407082</v>
      </c>
      <c r="L66" s="51"/>
      <c r="M66" s="51"/>
    </row>
    <row r="67" spans="2:13" s="53" customFormat="1" ht="10.5" customHeight="1" x14ac:dyDescent="0.2">
      <c r="B67" s="87"/>
      <c r="C67" s="37" t="s">
        <v>79</v>
      </c>
      <c r="D67" s="85">
        <v>38.803207774865861</v>
      </c>
      <c r="E67" s="85">
        <v>39.643728264818876</v>
      </c>
      <c r="F67" s="85">
        <v>38.219297774489092</v>
      </c>
      <c r="G67" s="85">
        <v>38.634494774126935</v>
      </c>
      <c r="H67" s="85">
        <v>39.815247564202394</v>
      </c>
      <c r="I67" s="85">
        <v>41.621122458705322</v>
      </c>
      <c r="J67" s="85">
        <v>40.918538793362522</v>
      </c>
      <c r="K67" s="85">
        <v>39.666273767317378</v>
      </c>
      <c r="L67" s="51"/>
      <c r="M67" s="51"/>
    </row>
    <row r="68" spans="2:13" s="53" customFormat="1" ht="10.5" customHeight="1" x14ac:dyDescent="0.2">
      <c r="B68" s="87"/>
      <c r="C68" s="36" t="s">
        <v>81</v>
      </c>
      <c r="D68" s="88">
        <v>36.863018611249871</v>
      </c>
      <c r="E68" s="88">
        <v>38.532884194544017</v>
      </c>
      <c r="F68" s="88">
        <v>37.715984253064747</v>
      </c>
      <c r="G68" s="89">
        <v>36.869827892308699</v>
      </c>
      <c r="H68" s="89">
        <v>36.507245931265516</v>
      </c>
      <c r="I68" s="89">
        <v>28.726423578403129</v>
      </c>
      <c r="J68" s="89">
        <v>31.825718267448082</v>
      </c>
      <c r="K68" s="89">
        <v>34.647407797065874</v>
      </c>
      <c r="L68" s="51"/>
      <c r="M68" s="51"/>
    </row>
    <row r="69" spans="2:13" s="53" customFormat="1" ht="10.5" hidden="1" customHeight="1" x14ac:dyDescent="0.2">
      <c r="B69" s="87"/>
      <c r="C69" s="37"/>
      <c r="D69" s="85" t="e">
        <v>#REF!</v>
      </c>
      <c r="E69" s="85" t="e">
        <v>#REF!</v>
      </c>
      <c r="F69" s="85" t="e">
        <v>#REF!</v>
      </c>
      <c r="G69" s="85" t="e">
        <v>#REF!</v>
      </c>
      <c r="H69" s="85" t="e">
        <v>#REF!</v>
      </c>
      <c r="I69" s="85" t="e">
        <v>#REF!</v>
      </c>
      <c r="J69" s="85" t="e">
        <v>#REF!</v>
      </c>
      <c r="K69" s="85" t="e">
        <v>#REF!</v>
      </c>
      <c r="L69" s="51"/>
      <c r="M69" s="51"/>
    </row>
    <row r="70" spans="2:13" s="3" customFormat="1" ht="8.25" customHeight="1" x14ac:dyDescent="0.2">
      <c r="B70" s="69"/>
      <c r="C70" s="69"/>
      <c r="D70" s="69"/>
      <c r="E70" s="69"/>
      <c r="F70" s="69"/>
      <c r="G70" s="69"/>
      <c r="H70" s="69"/>
      <c r="I70" s="69"/>
      <c r="J70" s="69"/>
      <c r="K70" s="69"/>
    </row>
    <row r="71" spans="2:13" s="2" customFormat="1" ht="0.75" customHeigh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2:13" ht="10.5" customHeight="1" x14ac:dyDescent="0.2">
      <c r="B72" s="166" t="s">
        <v>50</v>
      </c>
      <c r="C72" s="75"/>
      <c r="D72" s="50"/>
      <c r="E72" s="50"/>
      <c r="F72" s="50"/>
      <c r="G72" s="92"/>
      <c r="H72" s="50"/>
      <c r="I72" s="50"/>
      <c r="J72" s="77"/>
      <c r="K72" s="50"/>
      <c r="L72" s="50"/>
      <c r="M72" s="50"/>
    </row>
    <row r="73" spans="2:13" ht="9" customHeight="1" x14ac:dyDescent="0.2">
      <c r="B73" s="166" t="s">
        <v>118</v>
      </c>
      <c r="C73" s="75"/>
      <c r="D73" s="50"/>
      <c r="E73" s="50"/>
      <c r="F73" s="50"/>
      <c r="G73" s="92"/>
      <c r="H73" s="50"/>
      <c r="I73" s="50"/>
      <c r="J73" s="77"/>
      <c r="K73" s="50"/>
      <c r="L73" s="50"/>
      <c r="M73" s="50"/>
    </row>
    <row r="74" spans="2:13" ht="9" customHeight="1" x14ac:dyDescent="0.2">
      <c r="B74" s="166" t="s">
        <v>119</v>
      </c>
      <c r="C74" s="75"/>
      <c r="D74" s="50"/>
      <c r="E74" s="50"/>
      <c r="F74" s="50"/>
      <c r="G74" s="92"/>
      <c r="H74" s="50"/>
      <c r="I74" s="50"/>
      <c r="J74" s="77"/>
      <c r="K74" s="50"/>
      <c r="L74" s="50"/>
      <c r="M74" s="50"/>
    </row>
    <row r="75" spans="2:13" ht="61.5" customHeight="1" x14ac:dyDescent="0.2">
      <c r="B75" s="75"/>
      <c r="C75" s="75"/>
      <c r="D75" s="50"/>
      <c r="E75" s="50"/>
      <c r="F75" s="50"/>
      <c r="G75" s="76"/>
      <c r="H75" s="50"/>
      <c r="I75" s="50"/>
      <c r="J75" s="77"/>
      <c r="K75" s="50"/>
      <c r="L75" s="50"/>
      <c r="M75" s="50"/>
    </row>
    <row r="76" spans="2:13" ht="14.25" customHeight="1" x14ac:dyDescent="0.3">
      <c r="B76" s="78" t="s">
        <v>120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2:13" ht="6.75" customHeight="1" x14ac:dyDescent="0.2">
      <c r="B77" s="93"/>
      <c r="C77" s="93"/>
      <c r="D77" s="94"/>
      <c r="E77" s="94"/>
      <c r="F77" s="94"/>
      <c r="G77" s="94"/>
      <c r="H77" s="94"/>
      <c r="I77" s="94"/>
      <c r="J77" s="94"/>
      <c r="K77" s="94"/>
    </row>
  </sheetData>
  <printOptions horizontalCentered="1" verticalCentered="1"/>
  <pageMargins left="0" right="0" top="0" bottom="0" header="0" footer="0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CHARTS5</vt:lpstr>
      <vt:lpstr>TABLE1</vt:lpstr>
      <vt:lpstr>TABLE2</vt:lpstr>
      <vt:lpstr>TABLE3</vt:lpstr>
      <vt:lpstr>TABLE4</vt:lpstr>
      <vt:lpstr>TABLE5</vt:lpstr>
      <vt:lpstr>TABLE6</vt:lpstr>
      <vt:lpstr>TABLE7a</vt:lpstr>
      <vt:lpstr>TABLE7b</vt:lpstr>
      <vt:lpstr>CHARTS5!Print_Area</vt:lpstr>
      <vt:lpstr>TABLE1!Print_Area</vt:lpstr>
      <vt:lpstr>TABLE2!Print_Area</vt:lpstr>
      <vt:lpstr>TABLE3!Print_Area</vt:lpstr>
      <vt:lpstr>TABLE4!Print_Area</vt:lpstr>
      <vt:lpstr>TABLE5!Print_Area</vt:lpstr>
      <vt:lpstr>TABLE6!Print_Area</vt:lpstr>
      <vt:lpstr>TABLE7a!Print_Area</vt:lpstr>
      <vt:lpstr>TABLE7b!Print_Area</vt:lpstr>
    </vt:vector>
  </TitlesOfParts>
  <Company>NATO HQ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ifplue</dc:creator>
  <cp:lastModifiedBy>Van Herreweghen Karel</cp:lastModifiedBy>
  <cp:lastPrinted>2019-02-27T16:30:17Z</cp:lastPrinted>
  <dcterms:created xsi:type="dcterms:W3CDTF">2015-06-22T10:51:13Z</dcterms:created>
  <dcterms:modified xsi:type="dcterms:W3CDTF">2019-03-15T13:51:11Z</dcterms:modified>
</cp:coreProperties>
</file>